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onto economico" sheetId="1" r:id="rId1"/>
  </sheets>
  <externalReferences>
    <externalReference r:id="rId4"/>
  </externalReferences>
  <definedNames>
    <definedName name="_xlnm.Print_Area" localSheetId="0">'conto economico'!$A$1:$G$343</definedName>
    <definedName name="_xlnm.Print_Titles" localSheetId="0">'conto economico'!$1:$1</definedName>
  </definedNames>
  <calcPr fullCalcOnLoad="1"/>
</workbook>
</file>

<file path=xl/sharedStrings.xml><?xml version="1.0" encoding="utf-8"?>
<sst xmlns="http://schemas.openxmlformats.org/spreadsheetml/2006/main" count="345" uniqueCount="319">
  <si>
    <t>PIANO DEI CONTI</t>
  </si>
  <si>
    <t>BILANCIO 2020
(A)</t>
  </si>
  <si>
    <t>BILANCIO 2021
(C)</t>
  </si>
  <si>
    <t>A) VALORE DELLA PRODUZIONE</t>
  </si>
  <si>
    <t>I) Ricavi delle vendite e delle prest.</t>
  </si>
  <si>
    <t>R.S.A.</t>
  </si>
  <si>
    <t>Retta sanitaria</t>
  </si>
  <si>
    <t>Retta sanitaria Ospiti P.A.T.</t>
  </si>
  <si>
    <t>Retta sanitaria Ospiti fuori P.A.T.</t>
  </si>
  <si>
    <t>Retta alberghiera</t>
  </si>
  <si>
    <t>Retta alberghiera Ospiti P.A.T.</t>
  </si>
  <si>
    <t>Retta alberghiera Ospiti fuori P.A.T.</t>
  </si>
  <si>
    <t>Tariffa prest. aggiuntive R.S.A.</t>
  </si>
  <si>
    <t>Casa di soggiorno</t>
  </si>
  <si>
    <t>Retta alberghiera Ospiti</t>
  </si>
  <si>
    <t>Tariffa prest. aggiuntive C.S.</t>
  </si>
  <si>
    <t>Centro Diurno</t>
  </si>
  <si>
    <t>Tariffa pasti Centro Diurno</t>
  </si>
  <si>
    <t>Tariffa trasporto Centro Diurno</t>
  </si>
  <si>
    <t xml:space="preserve">Tariffa prest. aggiuntive C.D. </t>
  </si>
  <si>
    <t>Tariffa socio san. utenti Centro Diurno</t>
  </si>
  <si>
    <t>Tariffa Centro Diurno a pagamento</t>
  </si>
  <si>
    <t>Servizio pasti</t>
  </si>
  <si>
    <t>Pasti convenzionati</t>
  </si>
  <si>
    <t>Tariffa pasti esterni Comunità di Valle</t>
  </si>
  <si>
    <t>Tariffa pasti esterni Lab. Sociale</t>
  </si>
  <si>
    <t>Tariffa pasti esterni CS4</t>
  </si>
  <si>
    <t>Tariffa pasti esterni Cooperativa</t>
  </si>
  <si>
    <t>Pasti privati</t>
  </si>
  <si>
    <t>Rifusione pasti personale</t>
  </si>
  <si>
    <t>Rifusione pasti parenti</t>
  </si>
  <si>
    <t>Pasti diversi</t>
  </si>
  <si>
    <t>Servizi ambulatoriali</t>
  </si>
  <si>
    <t>Attività riabilitative per esterni</t>
  </si>
  <si>
    <t>Tariffa att. riabilitative per esterni</t>
  </si>
  <si>
    <t>Tariffa att. odontoiatriche per esterni</t>
  </si>
  <si>
    <t>Tariffa att. podologiche per esterni</t>
  </si>
  <si>
    <t>Servizi domiciliari</t>
  </si>
  <si>
    <t>Attività domiciliari</t>
  </si>
  <si>
    <t>Tariffa prestazioni infermieristiche a domicilio</t>
  </si>
  <si>
    <t>Tariffa prestazioni fisioterapiche a domicilio</t>
  </si>
  <si>
    <t>Tariffa noleggio ausili e presidi</t>
  </si>
  <si>
    <t>IV) Increm.immobilizz. per lav. interni</t>
  </si>
  <si>
    <t>Incremento valore immob. per lav. int.</t>
  </si>
  <si>
    <t>V) Altri ricavi e proventi</t>
  </si>
  <si>
    <t>Contributi</t>
  </si>
  <si>
    <t>Contributi in c/capitale</t>
  </si>
  <si>
    <t>Contributi P.A.T. c/fabbricati</t>
  </si>
  <si>
    <t>Contributi P.A.T. c/attrezzature</t>
  </si>
  <si>
    <t>Contributi altri Enti</t>
  </si>
  <si>
    <t>Contributi in conto esercizio</t>
  </si>
  <si>
    <t>Con.straord.PAT ristoro emergenza Covid</t>
  </si>
  <si>
    <t>Contr. una tantum DL 34/2020 Ristori bis</t>
  </si>
  <si>
    <t>Contributi diversi</t>
  </si>
  <si>
    <t>Finanziamento progetti</t>
  </si>
  <si>
    <t>Altri ricavi e proventi</t>
  </si>
  <si>
    <t>Rimborsi spese personale</t>
  </si>
  <si>
    <t>Rimborso assicurazione INAIL</t>
  </si>
  <si>
    <t>Rimborso personale a scavalco</t>
  </si>
  <si>
    <t>Finanziamento SANIFONDS</t>
  </si>
  <si>
    <t>Finanziamento PAT rinnovo contrattuale</t>
  </si>
  <si>
    <t>Finanziamento PAT bonus Covid</t>
  </si>
  <si>
    <t>Rimborsi spese</t>
  </si>
  <si>
    <t>Rimborso spese farmaci e ossigeno</t>
  </si>
  <si>
    <t>Rimborso spese presidi sanitari</t>
  </si>
  <si>
    <t>Rimborso spese ass. medico-specialistica</t>
  </si>
  <si>
    <t>Rimborso spese varie</t>
  </si>
  <si>
    <t>Rimborso acquisto farmaci</t>
  </si>
  <si>
    <t>Rimborso spese ass. medico-generica</t>
  </si>
  <si>
    <t>Rimborso spese utilizzo sale</t>
  </si>
  <si>
    <t>Rimborso da assicuraizione</t>
  </si>
  <si>
    <t>Rimborso spese bollo</t>
  </si>
  <si>
    <t>Ricavi diversi</t>
  </si>
  <si>
    <t>Quote adesione a concorsi</t>
  </si>
  <si>
    <t>Arrotondamenti attivi</t>
  </si>
  <si>
    <t>Quota adesione convegni e corsi di form.</t>
  </si>
  <si>
    <t>Sopravv. attive in gestione ordinaria</t>
  </si>
  <si>
    <t>Lasciti e donazioni</t>
  </si>
  <si>
    <t>B) COSTI DELLA PRODUZIONE</t>
  </si>
  <si>
    <t>I) Consumo di beni e materiali</t>
  </si>
  <si>
    <t>Acquisto di beni</t>
  </si>
  <si>
    <t>Acq. beni sanitario assistenziali</t>
  </si>
  <si>
    <t>Farmaci e materiale sanitario</t>
  </si>
  <si>
    <t>Presidi per incontinenza</t>
  </si>
  <si>
    <t>Prodotti per igiene personale</t>
  </si>
  <si>
    <t>Attrezzature sanitarie e assistenziali</t>
  </si>
  <si>
    <t>Fornitura farmaci e ossigeno APSS</t>
  </si>
  <si>
    <t>Fornitura presidi sanitari APSS</t>
  </si>
  <si>
    <t>Acquisto DPI</t>
  </si>
  <si>
    <t>Acq. beni alberghieri</t>
  </si>
  <si>
    <t>Generi alimentari</t>
  </si>
  <si>
    <t>Detersivi e mat. pulizia locali e cucina</t>
  </si>
  <si>
    <t>Detersivi per lavanderia</t>
  </si>
  <si>
    <t>Stoviglie e articoli cucina</t>
  </si>
  <si>
    <t>Biancheria, effetti letterecci e tovagliato</t>
  </si>
  <si>
    <t>Attrezzature e materiale vario</t>
  </si>
  <si>
    <t>Acquisti diversi</t>
  </si>
  <si>
    <t>Materiale manutenzione varia</t>
  </si>
  <si>
    <t>Divise per il personale</t>
  </si>
  <si>
    <t>Carburante e lubrificanti</t>
  </si>
  <si>
    <t>Cancelleria</t>
  </si>
  <si>
    <t>Acquisti e spese per attività animative</t>
  </si>
  <si>
    <t>Acquisti diversi per Centro Diurno</t>
  </si>
  <si>
    <t>Variazioni delle rimanenze</t>
  </si>
  <si>
    <t>Rimanenze farmaci e materiale sanitario</t>
  </si>
  <si>
    <t>Rim. iniziali farmaci e mat. sanitario</t>
  </si>
  <si>
    <t>Rim. finali farmaci e mat. Sanitario</t>
  </si>
  <si>
    <t>Rimanenze presidi incontinenza</t>
  </si>
  <si>
    <t>Rim. iniziali presidi incontinenza</t>
  </si>
  <si>
    <t>Rim. finali presidi incontinenza</t>
  </si>
  <si>
    <t>Rimanenze deter. e mat. pul. e prod. ig.</t>
  </si>
  <si>
    <t>Rim. iniz. deter. e mat. pul. e prod. ig</t>
  </si>
  <si>
    <t>Rim. fin. deter. e mat. pul. e prod. ig.</t>
  </si>
  <si>
    <t>Rimanenze generi alimentari</t>
  </si>
  <si>
    <t>Rim. iniziali generi alimentari</t>
  </si>
  <si>
    <t>Rim. finali generi alimentari</t>
  </si>
  <si>
    <t>Rimanenze materiali diversi</t>
  </si>
  <si>
    <t>Rim. iniziali materiali diversi</t>
  </si>
  <si>
    <t>Rim. finali materiali diversi</t>
  </si>
  <si>
    <t>Rimanenze DPI</t>
  </si>
  <si>
    <t>Rim. iniziali DPI</t>
  </si>
  <si>
    <t>Rim. finali DPI</t>
  </si>
  <si>
    <t>II) Servizi</t>
  </si>
  <si>
    <t>Servizi di assistenza alla persona</t>
  </si>
  <si>
    <t>Compensi serv. assistenza alla persona</t>
  </si>
  <si>
    <t>Servizio medico</t>
  </si>
  <si>
    <t>Servizio infermieristico</t>
  </si>
  <si>
    <t>Servizio podologico</t>
  </si>
  <si>
    <t>Servizio trasporto</t>
  </si>
  <si>
    <t>Servizio di assistenza religiosa</t>
  </si>
  <si>
    <t>Servizio odontoiatrico</t>
  </si>
  <si>
    <t>Servizio psicologico</t>
  </si>
  <si>
    <t>Altri servizi di assistenza alla persona</t>
  </si>
  <si>
    <t>Servizio fisioterapico</t>
  </si>
  <si>
    <t>Servizio logopedista</t>
  </si>
  <si>
    <t>Costo retta RSA Covid</t>
  </si>
  <si>
    <t>Oneri sociali serv. assist. alla persona</t>
  </si>
  <si>
    <t>Oneri sociali INPS</t>
  </si>
  <si>
    <t>Oneri sociali INAIL</t>
  </si>
  <si>
    <t>Servizi in appalto</t>
  </si>
  <si>
    <t>Appalto pulizie</t>
  </si>
  <si>
    <t>Appalto lavanderia</t>
  </si>
  <si>
    <t>Appalto servizio trasporto</t>
  </si>
  <si>
    <t>Appalto servizio trasporto pasti</t>
  </si>
  <si>
    <t>Appalto servizio smaltimento rifiuti</t>
  </si>
  <si>
    <t>Appalto servizio pulizie aree esterne</t>
  </si>
  <si>
    <t>Appalto servizio lav. vestiario Ospiti</t>
  </si>
  <si>
    <t>Appalto multiservizi</t>
  </si>
  <si>
    <t>Manutenzioni</t>
  </si>
  <si>
    <t>Manutenzione fabbricati</t>
  </si>
  <si>
    <t>Manutenzione giardino e piante</t>
  </si>
  <si>
    <t>Manutenzione automezzi</t>
  </si>
  <si>
    <t>Manutenzione attrezzature e arredi</t>
  </si>
  <si>
    <t>Manutenzione macchine ufficio</t>
  </si>
  <si>
    <t>Manutenz. e canoni assistenza hardware</t>
  </si>
  <si>
    <t>Manutenz. e canoni assistenza software</t>
  </si>
  <si>
    <t>Manutenzione e riparazioni diverse</t>
  </si>
  <si>
    <t>Manutenzione beni di terzi</t>
  </si>
  <si>
    <t>Manutenzione impianti</t>
  </si>
  <si>
    <t>Utenze</t>
  </si>
  <si>
    <t>Telefono</t>
  </si>
  <si>
    <t>Energia elettrica</t>
  </si>
  <si>
    <t>Gas metano</t>
  </si>
  <si>
    <t>Acqua</t>
  </si>
  <si>
    <t>Rifiuti solidi urbani</t>
  </si>
  <si>
    <t>Smaltimento rifiuti speciali</t>
  </si>
  <si>
    <t>Altre utenze</t>
  </si>
  <si>
    <t>Teleriscaldamento</t>
  </si>
  <si>
    <t>Teleraffrescamento</t>
  </si>
  <si>
    <t>Consulenze e collaborazioni</t>
  </si>
  <si>
    <t>Consulenze</t>
  </si>
  <si>
    <t>Consulenze specialistiche mediche</t>
  </si>
  <si>
    <t>Consulenze tecniche</t>
  </si>
  <si>
    <t>Consulenze igiene e sicurezza</t>
  </si>
  <si>
    <t>Consulenze informatiche</t>
  </si>
  <si>
    <t>Consulenze amministrative e gestionali</t>
  </si>
  <si>
    <t>Consulenze gestione qualità</t>
  </si>
  <si>
    <t>Consulenze formazione</t>
  </si>
  <si>
    <t>Consulenze legali</t>
  </si>
  <si>
    <t>Consulenze progetti innovativi</t>
  </si>
  <si>
    <t>Consulenze privacy</t>
  </si>
  <si>
    <t>Collaborazioni</t>
  </si>
  <si>
    <t>Prestazioni occasionali</t>
  </si>
  <si>
    <t>Comitati</t>
  </si>
  <si>
    <t>Comitato etico</t>
  </si>
  <si>
    <t>Organi istituzionali</t>
  </si>
  <si>
    <t>Organi isituzionali</t>
  </si>
  <si>
    <t>Compensi indennità amministratori</t>
  </si>
  <si>
    <t>Oneri sociali amministratori</t>
  </si>
  <si>
    <t>Inail amministratori</t>
  </si>
  <si>
    <t>Compensi revisori dei conti</t>
  </si>
  <si>
    <t>Servizi diversi</t>
  </si>
  <si>
    <t>Assicurazioni</t>
  </si>
  <si>
    <t>Spese per concorsi</t>
  </si>
  <si>
    <t>Spese per gare ed appalti</t>
  </si>
  <si>
    <t>Spese per certificazione e qualità</t>
  </si>
  <si>
    <t>Spese per servizi diversi</t>
  </si>
  <si>
    <t>VIII) Godimento di beni di terzi</t>
  </si>
  <si>
    <t>Godimento di beni di terzi</t>
  </si>
  <si>
    <t>Affitto e noleggio beni mobili</t>
  </si>
  <si>
    <t>Locazione finanziaria</t>
  </si>
  <si>
    <t>IV) Costo per il personale</t>
  </si>
  <si>
    <t>a) Salari e stipendi</t>
  </si>
  <si>
    <t>Stipendi personale</t>
  </si>
  <si>
    <t>b) Oneri sociali</t>
  </si>
  <si>
    <t>Oneri sociali stipendi personale</t>
  </si>
  <si>
    <t>Oneri sociali</t>
  </si>
  <si>
    <t>Oneri sociali costi straord. personale</t>
  </si>
  <si>
    <t>Oneri sociali fondo produttività</t>
  </si>
  <si>
    <t>Oneri sociali lavoro straordinario</t>
  </si>
  <si>
    <t>Oneri sociali personale cessato</t>
  </si>
  <si>
    <t>c) Trattamento di fine rapporto</t>
  </si>
  <si>
    <t>T.F.R. personale</t>
  </si>
  <si>
    <t>e) Altri costi</t>
  </si>
  <si>
    <t>Altri costi personale</t>
  </si>
  <si>
    <t>Spese per visite mediche dipendenti</t>
  </si>
  <si>
    <t>Spese per formazione del personale</t>
  </si>
  <si>
    <t>Rimborso iscrizione albo professionale</t>
  </si>
  <si>
    <t>Lavoro straordinario</t>
  </si>
  <si>
    <t>Indennità e rimborsi spese personale</t>
  </si>
  <si>
    <t>Rimborsi distacchi sindacali</t>
  </si>
  <si>
    <t>Contrib. per f.do pensione complementare</t>
  </si>
  <si>
    <t>Spesa progetti innovativi</t>
  </si>
  <si>
    <t>Sanifonds</t>
  </si>
  <si>
    <t>Personale in comando</t>
  </si>
  <si>
    <t>V) Ammortamenti e svalutazioni</t>
  </si>
  <si>
    <t>Ammortamenti</t>
  </si>
  <si>
    <t>a) Ammortamento immobil. immateriali</t>
  </si>
  <si>
    <t>Amm.to costi di impianto</t>
  </si>
  <si>
    <t>Amm.to costi di ampliamento</t>
  </si>
  <si>
    <t>Amm.to manut. straord. su beni di terzi</t>
  </si>
  <si>
    <t>Amm.to manut. straord. su beni propri</t>
  </si>
  <si>
    <t>Amm.to costi di pubblicità pluriennali</t>
  </si>
  <si>
    <t>Amm.to software e licenze</t>
  </si>
  <si>
    <t>b) Ammortamento immobil. materiali</t>
  </si>
  <si>
    <t>Ammortamento fabbricati istituzionali</t>
  </si>
  <si>
    <t>Ammortamento fabbricati abitativi</t>
  </si>
  <si>
    <t>Ammortamento impianti e macch. specifici</t>
  </si>
  <si>
    <t>Ammortamento impianti e macch. generici</t>
  </si>
  <si>
    <t>Ammortamento terreni</t>
  </si>
  <si>
    <t>Ammortamento attrezzatura sanitaria</t>
  </si>
  <si>
    <t>Ammortamento attrezzatura assistenziale</t>
  </si>
  <si>
    <t>Ammortamento attrezzatura fisioterapica</t>
  </si>
  <si>
    <t>Ammortamento attrezzatura cucina</t>
  </si>
  <si>
    <t>Amm.to attr. guardaroba-lavanderia</t>
  </si>
  <si>
    <t>Ammortamento attrezzatura varia</t>
  </si>
  <si>
    <t>Ammortamento mobili e arredi</t>
  </si>
  <si>
    <t>Ammortamento mobili e arredi ufficio</t>
  </si>
  <si>
    <t>Ammortamento macchine ordin. d'ufficio</t>
  </si>
  <si>
    <t>Ammortamento macchine elettr. d'ufficio</t>
  </si>
  <si>
    <t>Ammortamento biancheria</t>
  </si>
  <si>
    <t>Amm.to automezzi e veicoli da trasporto</t>
  </si>
  <si>
    <t>Ammortamento altri beni materiali</t>
  </si>
  <si>
    <t>Ammortamento attrezzatura tecnica</t>
  </si>
  <si>
    <t>Ammortamento costruzioni leggere</t>
  </si>
  <si>
    <t>c) Svalutazioni delle immobilizzazioni</t>
  </si>
  <si>
    <t>VI) Accantonamenti per rischi</t>
  </si>
  <si>
    <t>Accantonamento svalutazione crediti</t>
  </si>
  <si>
    <t>Accantonamento per rischi diversi</t>
  </si>
  <si>
    <t>Acc.to per rischi controversie legali</t>
  </si>
  <si>
    <t>Acc.to per rischi diversi</t>
  </si>
  <si>
    <t>Acc.to f.do integraz. rette (art. 7 bis)</t>
  </si>
  <si>
    <t>Acc.to rischi recupero forniture APSS</t>
  </si>
  <si>
    <t>Accantonamenti oneri personale</t>
  </si>
  <si>
    <t>Acc.to fondo produttività</t>
  </si>
  <si>
    <t>Acc.to rinnovo contrattuale</t>
  </si>
  <si>
    <t>Acc.to progressioni orizzontali</t>
  </si>
  <si>
    <t>Accantonamento FOREG</t>
  </si>
  <si>
    <t>Accantonamenti diversi</t>
  </si>
  <si>
    <t>Acc.to manutenzioni straordinarie</t>
  </si>
  <si>
    <t>XIV) Oneri diversi di gestione</t>
  </si>
  <si>
    <t>Oneri diversi di gestione</t>
  </si>
  <si>
    <t>Imposte e tasse</t>
  </si>
  <si>
    <t>Imposta di bollo</t>
  </si>
  <si>
    <t>Imposta di registro</t>
  </si>
  <si>
    <t>Tasse di circolazione automezzi</t>
  </si>
  <si>
    <t>Iva indetraibile pro-rata</t>
  </si>
  <si>
    <t>Tassa di concessione governativa</t>
  </si>
  <si>
    <t>Imposte e tasse diverse</t>
  </si>
  <si>
    <t>Altri oneri di gestione</t>
  </si>
  <si>
    <t>Spese di rappresentanza</t>
  </si>
  <si>
    <t>Oneri bancari</t>
  </si>
  <si>
    <t>Giornali, riviste e pubblicazioni</t>
  </si>
  <si>
    <t>Quota adesione associazioni di categoria</t>
  </si>
  <si>
    <t>Arrotondamenti passivi</t>
  </si>
  <si>
    <t>Perdite su crediti</t>
  </si>
  <si>
    <t>Oneri di gestione vari</t>
  </si>
  <si>
    <t>Spese per valori bollati</t>
  </si>
  <si>
    <t>Spese risarcimento danni Ospiti</t>
  </si>
  <si>
    <t>Spese legali</t>
  </si>
  <si>
    <t>Sopravv. passive in gestione ordinaria</t>
  </si>
  <si>
    <t>C) PROVENTI ED ONERI FINANZIARI</t>
  </si>
  <si>
    <t>XVI) Proventi finanziari</t>
  </si>
  <si>
    <t>Proventi finanziari</t>
  </si>
  <si>
    <t>Proventi da partecipazioni</t>
  </si>
  <si>
    <t>Dividendi</t>
  </si>
  <si>
    <t>Interessi attivi su conto corrente</t>
  </si>
  <si>
    <t>Interessi attivi da titoli ed obbligaz.</t>
  </si>
  <si>
    <t>Plusvalenza da vendita titoli</t>
  </si>
  <si>
    <t>Proventi da rivalutaz. gestione patrim.</t>
  </si>
  <si>
    <t>Aggio su acquisto titoli</t>
  </si>
  <si>
    <t>XVII) Int. ed altri oneri finanziari</t>
  </si>
  <si>
    <t>Interessi passivi</t>
  </si>
  <si>
    <t>Interessi passivi su mutui</t>
  </si>
  <si>
    <t>Interessi passivi bancari</t>
  </si>
  <si>
    <t>Altri interessi passivi</t>
  </si>
  <si>
    <t>Interessi passivi fornitori</t>
  </si>
  <si>
    <t>Altri oneri finanziari</t>
  </si>
  <si>
    <t>Minusvalenze da alienazione titoli</t>
  </si>
  <si>
    <t>Disaggio di acquisto titoli</t>
  </si>
  <si>
    <t>F) IMPOSTE SUL REDDITO DELL'ESERCIZIO</t>
  </si>
  <si>
    <t>Imposte sul reddito dell'esercizio</t>
  </si>
  <si>
    <t>IRES</t>
  </si>
  <si>
    <t>G) UTILE (PERDITA) DELL'ESERCIZIO</t>
  </si>
  <si>
    <t>Utile (Perdita) dell'esercizio</t>
  </si>
  <si>
    <t>Utile dell'esercizio</t>
  </si>
  <si>
    <t>Utile dell'esercizio economico</t>
  </si>
  <si>
    <t>Perdita dell'esercizio</t>
  </si>
  <si>
    <t>Perdita dell'esercizio ecomonico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</si>
</sst>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34" borderId="11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35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164" fontId="3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 quotePrefix="1">
      <alignment horizontal="justify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164" fontId="3" fillId="0" borderId="10" xfId="0" applyNumberFormat="1" applyFont="1" applyBorder="1" applyAlignment="1" quotePrefix="1">
      <alignment vertical="center"/>
    </xf>
    <xf numFmtId="164" fontId="3" fillId="0" borderId="10" xfId="0" applyNumberFormat="1" applyFont="1" applyBorder="1" applyAlignment="1">
      <alignment horizontal="justify" vertical="center" wrapText="1"/>
    </xf>
    <xf numFmtId="164" fontId="4" fillId="36" borderId="10" xfId="0" applyNumberFormat="1" applyFont="1" applyFill="1" applyBorder="1" applyAlignment="1">
      <alignment vertical="center"/>
    </xf>
    <xf numFmtId="49" fontId="3" fillId="37" borderId="11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 wrapText="1"/>
    </xf>
    <xf numFmtId="164" fontId="3" fillId="38" borderId="10" xfId="0" applyNumberFormat="1" applyFont="1" applyFill="1" applyBorder="1" applyAlignment="1">
      <alignment vertical="center"/>
    </xf>
    <xf numFmtId="164" fontId="3" fillId="36" borderId="10" xfId="0" applyNumberFormat="1" applyFont="1" applyFill="1" applyBorder="1" applyAlignment="1">
      <alignment vertical="center"/>
    </xf>
    <xf numFmtId="164" fontId="2" fillId="36" borderId="10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35" borderId="12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3" fillId="0" borderId="0" xfId="43" applyFont="1" applyAlignment="1">
      <alignment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radic\RAGIONERIA\BUDGET%20E%20TARIFFE\Budget%20e%20tariffe%202019\01_Budge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oli bil pluri"/>
      <sheetName val="budget 2011 per relazione"/>
      <sheetName val="Copertina"/>
      <sheetName val="Budget 2019"/>
      <sheetName val="budget 2011 per sito interner"/>
      <sheetName val="Budget 2019 per note"/>
      <sheetName val="Budget 2019 per Consiglieri"/>
      <sheetName val="Budget 2019 allegato delibera"/>
      <sheetName val="Budget 2019 NEWS LETTER PARENTI"/>
      <sheetName val="Budget 2019-2021 all del"/>
      <sheetName val="R.S.A."/>
      <sheetName val="R.S.A. 2020"/>
      <sheetName val="R.S.A. 2021"/>
      <sheetName val="Casa Soggiorno"/>
      <sheetName val="Casa Soggiorno 2020"/>
      <sheetName val="Casa Soggiorno 2021"/>
      <sheetName val="Centro Diurno"/>
      <sheetName val="pasti CD"/>
      <sheetName val="trasporto CD"/>
      <sheetName val="Servizio Pasti"/>
      <sheetName val="Servizi per esterni"/>
      <sheetName val="Contributi"/>
      <sheetName val="Altri ricavi e proventi"/>
      <sheetName val="Acq. beni sanitario assist."/>
      <sheetName val="Acq. beni alberghieri"/>
      <sheetName val="Acquisti diversi"/>
      <sheetName val="Servizi assistenza persona"/>
      <sheetName val="Servizi in appalto"/>
      <sheetName val="Manutenzioni"/>
      <sheetName val="Utenze"/>
      <sheetName val="Consulenze "/>
      <sheetName val="Organi istituzionali"/>
      <sheetName val="Servizi diversi"/>
      <sheetName val="a) Salari e stipendi"/>
      <sheetName val="b) oneri sociali"/>
      <sheetName val="c) tfr"/>
      <sheetName val="e) Altri costi del pers."/>
      <sheetName val="Accantonamenti"/>
      <sheetName val="Oneri div. di gestione"/>
      <sheetName val="Prov.Oner Fin. Str. Imposte"/>
      <sheetName val="IRES"/>
      <sheetName val="CESPITI"/>
      <sheetName val="acquisti 2019"/>
      <sheetName val="note"/>
      <sheetName val="grafi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78"/>
  <sheetViews>
    <sheetView tabSelected="1" zoomScale="110" zoomScaleNormal="110" zoomScalePageLayoutView="0" workbookViewId="0" topLeftCell="A193">
      <selection activeCell="E202" sqref="E202"/>
    </sheetView>
  </sheetViews>
  <sheetFormatPr defaultColWidth="6.7109375" defaultRowHeight="15"/>
  <cols>
    <col min="1" max="1" width="3.00390625" style="42" customWidth="1"/>
    <col min="2" max="2" width="2.8515625" style="42" customWidth="1"/>
    <col min="3" max="3" width="3.28125" style="43" customWidth="1"/>
    <col min="4" max="4" width="2.7109375" style="44" customWidth="1"/>
    <col min="5" max="5" width="53.57421875" style="42" customWidth="1"/>
    <col min="6" max="7" width="19.00390625" style="45" customWidth="1"/>
    <col min="8" max="31" width="6.7109375" style="46" customWidth="1"/>
    <col min="32" max="32" width="0" style="46" hidden="1" customWidth="1"/>
    <col min="33" max="33" width="3.00390625" style="46" customWidth="1"/>
    <col min="34" max="34" width="2.8515625" style="46" customWidth="1"/>
    <col min="35" max="35" width="3.28125" style="46" customWidth="1"/>
    <col min="36" max="36" width="2.7109375" style="46" customWidth="1"/>
    <col min="37" max="37" width="43.00390625" style="46" bestFit="1" customWidth="1"/>
    <col min="38" max="53" width="0" style="46" hidden="1" customWidth="1"/>
    <col min="54" max="54" width="16.7109375" style="46" customWidth="1"/>
    <col min="55" max="73" width="0" style="46" hidden="1" customWidth="1"/>
    <col min="74" max="16384" width="6.7109375" style="46" customWidth="1"/>
  </cols>
  <sheetData>
    <row r="1" spans="1:7" s="2" customFormat="1" ht="34.5" customHeight="1">
      <c r="A1" s="47" t="s">
        <v>0</v>
      </c>
      <c r="B1" s="47"/>
      <c r="C1" s="47"/>
      <c r="D1" s="47"/>
      <c r="E1" s="47"/>
      <c r="F1" s="1" t="s">
        <v>1</v>
      </c>
      <c r="G1" s="1" t="s">
        <v>2</v>
      </c>
    </row>
    <row r="2" spans="1:7" s="7" customFormat="1" ht="16.5" customHeight="1">
      <c r="A2" s="4" t="s">
        <v>3</v>
      </c>
      <c r="B2" s="3"/>
      <c r="C2" s="3"/>
      <c r="D2" s="5"/>
      <c r="E2" s="3"/>
      <c r="F2" s="6">
        <f>F3+F43+F47</f>
        <v>12004849.080000002</v>
      </c>
      <c r="G2" s="6">
        <f>G3+G43+G47</f>
        <v>11823876.16</v>
      </c>
    </row>
    <row r="3" spans="1:7" s="7" customFormat="1" ht="16.5" customHeight="1">
      <c r="A3" s="9"/>
      <c r="B3" s="3" t="s">
        <v>4</v>
      </c>
      <c r="C3" s="3"/>
      <c r="D3" s="5"/>
      <c r="E3" s="3"/>
      <c r="F3" s="6">
        <f>F4+F12+F16+F23+F33+F38</f>
        <v>9459930.670000002</v>
      </c>
      <c r="G3" s="6">
        <f>G4+G12+G16+G23+G33+G38</f>
        <v>9305051</v>
      </c>
    </row>
    <row r="4" spans="1:7" s="7" customFormat="1" ht="16.5" customHeight="1">
      <c r="A4" s="11"/>
      <c r="B4" s="10"/>
      <c r="C4" s="10" t="s">
        <v>5</v>
      </c>
      <c r="D4" s="12"/>
      <c r="E4" s="10"/>
      <c r="F4" s="13">
        <f>F5+F8</f>
        <v>9099505.08</v>
      </c>
      <c r="G4" s="13">
        <f>G5+G8</f>
        <v>9034147.96</v>
      </c>
    </row>
    <row r="5" spans="1:7" s="7" customFormat="1" ht="16.5" customHeight="1">
      <c r="A5" s="11"/>
      <c r="B5" s="10"/>
      <c r="C5" s="10"/>
      <c r="D5" s="12" t="s">
        <v>6</v>
      </c>
      <c r="E5" s="10"/>
      <c r="F5" s="14">
        <f>SUM(F6:F7)</f>
        <v>5964446.83</v>
      </c>
      <c r="G5" s="14">
        <f>SUM(G6:G7)</f>
        <v>5946908.17</v>
      </c>
    </row>
    <row r="6" spans="1:7" s="7" customFormat="1" ht="16.5" customHeight="1">
      <c r="A6" s="11"/>
      <c r="B6" s="10"/>
      <c r="C6" s="10"/>
      <c r="D6" s="12"/>
      <c r="E6" s="10" t="s">
        <v>7</v>
      </c>
      <c r="F6" s="15">
        <v>5922159.19</v>
      </c>
      <c r="G6" s="15">
        <v>5895905.34</v>
      </c>
    </row>
    <row r="7" spans="1:7" s="7" customFormat="1" ht="16.5" customHeight="1">
      <c r="A7" s="11"/>
      <c r="B7" s="10"/>
      <c r="C7" s="10"/>
      <c r="D7" s="12"/>
      <c r="E7" s="16" t="s">
        <v>8</v>
      </c>
      <c r="F7" s="13">
        <v>42287.64</v>
      </c>
      <c r="G7" s="13">
        <v>51002.83</v>
      </c>
    </row>
    <row r="8" spans="1:7" s="7" customFormat="1" ht="16.5" customHeight="1">
      <c r="A8" s="11"/>
      <c r="B8" s="10"/>
      <c r="C8" s="10"/>
      <c r="D8" s="12" t="s">
        <v>9</v>
      </c>
      <c r="E8" s="10"/>
      <c r="F8" s="14">
        <f>SUM(F9:F11)</f>
        <v>3135058.25</v>
      </c>
      <c r="G8" s="14">
        <f>SUM(G9:G11)</f>
        <v>3087239.7900000005</v>
      </c>
    </row>
    <row r="9" spans="1:7" s="7" customFormat="1" ht="16.5" customHeight="1">
      <c r="A9" s="17"/>
      <c r="B9" s="16"/>
      <c r="C9" s="16"/>
      <c r="D9" s="18"/>
      <c r="E9" s="16" t="s">
        <v>10</v>
      </c>
      <c r="F9" s="13">
        <v>3111585.68</v>
      </c>
      <c r="G9" s="13">
        <v>3062881.91</v>
      </c>
    </row>
    <row r="10" spans="1:7" s="7" customFormat="1" ht="16.5" customHeight="1">
      <c r="A10" s="11"/>
      <c r="B10" s="10"/>
      <c r="C10" s="10"/>
      <c r="D10" s="12"/>
      <c r="E10" s="10" t="s">
        <v>11</v>
      </c>
      <c r="F10" s="13">
        <v>21040.02</v>
      </c>
      <c r="G10" s="13">
        <v>24209.93</v>
      </c>
    </row>
    <row r="11" spans="1:7" s="7" customFormat="1" ht="16.5" customHeight="1">
      <c r="A11" s="17"/>
      <c r="B11" s="16"/>
      <c r="C11" s="16"/>
      <c r="D11" s="18"/>
      <c r="E11" s="16" t="s">
        <v>12</v>
      </c>
      <c r="F11" s="13">
        <v>2432.55</v>
      </c>
      <c r="G11" s="13">
        <v>147.95</v>
      </c>
    </row>
    <row r="12" spans="1:7" s="7" customFormat="1" ht="16.5" customHeight="1">
      <c r="A12" s="19"/>
      <c r="B12" s="8"/>
      <c r="C12" s="10" t="s">
        <v>13</v>
      </c>
      <c r="D12" s="12"/>
      <c r="E12" s="10"/>
      <c r="F12" s="13">
        <f>F13</f>
        <v>72331.08</v>
      </c>
      <c r="G12" s="13">
        <f>G13</f>
        <v>64238.94</v>
      </c>
    </row>
    <row r="13" spans="1:7" s="7" customFormat="1" ht="16.5" customHeight="1">
      <c r="A13" s="19"/>
      <c r="B13" s="8"/>
      <c r="C13" s="10"/>
      <c r="D13" s="12" t="s">
        <v>13</v>
      </c>
      <c r="E13" s="10"/>
      <c r="F13" s="14">
        <f>SUM(F14:F15)</f>
        <v>72331.08</v>
      </c>
      <c r="G13" s="14">
        <f>SUM(G14:G15)</f>
        <v>64238.94</v>
      </c>
    </row>
    <row r="14" spans="1:7" s="7" customFormat="1" ht="16.5" customHeight="1">
      <c r="A14" s="19"/>
      <c r="B14" s="8"/>
      <c r="C14" s="10"/>
      <c r="D14" s="12"/>
      <c r="E14" s="10" t="s">
        <v>14</v>
      </c>
      <c r="F14" s="15">
        <v>72331.08</v>
      </c>
      <c r="G14" s="15">
        <v>64238.94</v>
      </c>
    </row>
    <row r="15" spans="1:7" s="7" customFormat="1" ht="16.5" customHeight="1">
      <c r="A15" s="19"/>
      <c r="B15" s="8"/>
      <c r="C15" s="16"/>
      <c r="D15" s="18"/>
      <c r="E15" s="16" t="s">
        <v>15</v>
      </c>
      <c r="F15" s="13">
        <v>0</v>
      </c>
      <c r="G15" s="13">
        <v>0</v>
      </c>
    </row>
    <row r="16" spans="1:7" s="7" customFormat="1" ht="16.5" customHeight="1">
      <c r="A16" s="19"/>
      <c r="B16" s="8"/>
      <c r="C16" s="10" t="s">
        <v>16</v>
      </c>
      <c r="D16" s="12"/>
      <c r="E16" s="10"/>
      <c r="F16" s="13">
        <f>F17</f>
        <v>206680.49</v>
      </c>
      <c r="G16" s="13">
        <f>G17</f>
        <v>201912</v>
      </c>
    </row>
    <row r="17" spans="1:7" s="7" customFormat="1" ht="16.5" customHeight="1">
      <c r="A17" s="19"/>
      <c r="B17" s="8"/>
      <c r="C17" s="10"/>
      <c r="D17" s="12" t="s">
        <v>16</v>
      </c>
      <c r="E17" s="10"/>
      <c r="F17" s="14">
        <f>SUM(F18:F22)</f>
        <v>206680.49</v>
      </c>
      <c r="G17" s="14">
        <f>SUM(G18:G22)</f>
        <v>201912</v>
      </c>
    </row>
    <row r="18" spans="1:7" s="7" customFormat="1" ht="16.5" customHeight="1">
      <c r="A18" s="19"/>
      <c r="B18" s="8"/>
      <c r="C18" s="10"/>
      <c r="D18" s="12"/>
      <c r="E18" s="10" t="s">
        <v>17</v>
      </c>
      <c r="F18" s="13">
        <v>2886.89</v>
      </c>
      <c r="G18" s="13">
        <v>0</v>
      </c>
    </row>
    <row r="19" spans="1:7" s="7" customFormat="1" ht="16.5" customHeight="1">
      <c r="A19" s="19"/>
      <c r="B19" s="8"/>
      <c r="C19" s="10"/>
      <c r="D19" s="12"/>
      <c r="E19" s="10" t="s">
        <v>18</v>
      </c>
      <c r="F19" s="13">
        <f>21840-7600-1800</f>
        <v>12440</v>
      </c>
      <c r="G19" s="13">
        <v>21840</v>
      </c>
    </row>
    <row r="20" spans="1:7" s="7" customFormat="1" ht="16.5" customHeight="1">
      <c r="A20" s="19"/>
      <c r="B20" s="8"/>
      <c r="C20" s="10"/>
      <c r="D20" s="12"/>
      <c r="E20" s="10" t="s">
        <v>19</v>
      </c>
      <c r="F20" s="13">
        <v>356.55</v>
      </c>
      <c r="G20" s="13">
        <v>0</v>
      </c>
    </row>
    <row r="21" spans="1:7" s="7" customFormat="1" ht="16.5" customHeight="1">
      <c r="A21" s="19"/>
      <c r="B21" s="8"/>
      <c r="C21" s="10"/>
      <c r="D21" s="12"/>
      <c r="E21" s="16" t="s">
        <v>20</v>
      </c>
      <c r="F21" s="13">
        <v>181700.3</v>
      </c>
      <c r="G21" s="13">
        <v>180072</v>
      </c>
    </row>
    <row r="22" spans="1:7" s="7" customFormat="1" ht="16.5" customHeight="1">
      <c r="A22" s="19"/>
      <c r="B22" s="8"/>
      <c r="C22" s="16"/>
      <c r="D22" s="18"/>
      <c r="E22" s="16" t="s">
        <v>21</v>
      </c>
      <c r="F22" s="13">
        <v>9296.75</v>
      </c>
      <c r="G22" s="13">
        <v>0</v>
      </c>
    </row>
    <row r="23" spans="1:7" s="7" customFormat="1" ht="16.5" customHeight="1">
      <c r="A23" s="19"/>
      <c r="B23" s="8"/>
      <c r="C23" s="10" t="s">
        <v>22</v>
      </c>
      <c r="D23" s="12"/>
      <c r="E23" s="10"/>
      <c r="F23" s="13">
        <f>F24+F29</f>
        <v>49307.969999999994</v>
      </c>
      <c r="G23" s="13">
        <f>G24+G29</f>
        <v>4752.1</v>
      </c>
    </row>
    <row r="24" spans="1:7" s="7" customFormat="1" ht="16.5" customHeight="1">
      <c r="A24" s="19"/>
      <c r="B24" s="8"/>
      <c r="C24" s="10"/>
      <c r="D24" s="12" t="s">
        <v>23</v>
      </c>
      <c r="E24" s="10"/>
      <c r="F24" s="14">
        <f>SUM(F25:F28)</f>
        <v>43297.34</v>
      </c>
      <c r="G24" s="14">
        <f>SUM(G25:G28)</f>
        <v>0</v>
      </c>
    </row>
    <row r="25" spans="1:7" s="7" customFormat="1" ht="16.5" customHeight="1">
      <c r="A25" s="19"/>
      <c r="B25" s="8"/>
      <c r="C25" s="10"/>
      <c r="D25" s="12"/>
      <c r="E25" s="10" t="s">
        <v>24</v>
      </c>
      <c r="F25" s="13">
        <v>7789.26</v>
      </c>
      <c r="G25" s="13">
        <v>0</v>
      </c>
    </row>
    <row r="26" spans="1:7" s="7" customFormat="1" ht="16.5" customHeight="1">
      <c r="A26" s="19"/>
      <c r="B26" s="8"/>
      <c r="C26" s="10"/>
      <c r="D26" s="12"/>
      <c r="E26" s="10" t="s">
        <v>25</v>
      </c>
      <c r="F26" s="13">
        <v>4717.16</v>
      </c>
      <c r="G26" s="13">
        <v>0</v>
      </c>
    </row>
    <row r="27" spans="1:7" s="7" customFormat="1" ht="16.5" customHeight="1">
      <c r="A27" s="19"/>
      <c r="B27" s="8"/>
      <c r="C27" s="10"/>
      <c r="D27" s="12"/>
      <c r="E27" s="10" t="s">
        <v>26</v>
      </c>
      <c r="F27" s="13">
        <v>30215.64</v>
      </c>
      <c r="G27" s="13">
        <v>0</v>
      </c>
    </row>
    <row r="28" spans="1:7" s="7" customFormat="1" ht="16.5" customHeight="1">
      <c r="A28" s="19"/>
      <c r="B28" s="8"/>
      <c r="C28" s="10"/>
      <c r="D28" s="12"/>
      <c r="E28" s="10" t="s">
        <v>27</v>
      </c>
      <c r="F28" s="13">
        <v>575.28</v>
      </c>
      <c r="G28" s="13">
        <v>0</v>
      </c>
    </row>
    <row r="29" spans="1:7" s="7" customFormat="1" ht="16.5" customHeight="1">
      <c r="A29" s="19"/>
      <c r="B29" s="8"/>
      <c r="C29" s="10"/>
      <c r="D29" s="12" t="s">
        <v>28</v>
      </c>
      <c r="E29" s="10"/>
      <c r="F29" s="14">
        <f>SUM(F30:F32)</f>
        <v>6010.63</v>
      </c>
      <c r="G29" s="14">
        <f>SUM(G30:G32)</f>
        <v>4752.1</v>
      </c>
    </row>
    <row r="30" spans="1:7" s="7" customFormat="1" ht="16.5" customHeight="1">
      <c r="A30" s="19"/>
      <c r="B30" s="8"/>
      <c r="C30" s="10"/>
      <c r="D30" s="12"/>
      <c r="E30" s="10" t="s">
        <v>29</v>
      </c>
      <c r="F30" s="13">
        <v>2287.27</v>
      </c>
      <c r="G30" s="13">
        <v>2910.06</v>
      </c>
    </row>
    <row r="31" spans="1:7" s="7" customFormat="1" ht="16.5" customHeight="1">
      <c r="A31" s="19"/>
      <c r="B31" s="8"/>
      <c r="C31" s="10"/>
      <c r="D31" s="12"/>
      <c r="E31" s="10" t="s">
        <v>30</v>
      </c>
      <c r="F31" s="13">
        <v>356.74</v>
      </c>
      <c r="G31" s="13">
        <v>0</v>
      </c>
    </row>
    <row r="32" spans="1:7" s="7" customFormat="1" ht="16.5" customHeight="1">
      <c r="A32" s="19"/>
      <c r="B32" s="8"/>
      <c r="C32" s="10"/>
      <c r="D32" s="12"/>
      <c r="E32" s="16" t="s">
        <v>31</v>
      </c>
      <c r="F32" s="13">
        <v>3366.62</v>
      </c>
      <c r="G32" s="13">
        <v>1842.04</v>
      </c>
    </row>
    <row r="33" spans="1:7" s="7" customFormat="1" ht="16.5" customHeight="1">
      <c r="A33" s="19"/>
      <c r="B33" s="8"/>
      <c r="C33" s="8" t="s">
        <v>32</v>
      </c>
      <c r="D33" s="20"/>
      <c r="E33" s="8"/>
      <c r="F33" s="13">
        <f>F34</f>
        <v>32106.05</v>
      </c>
      <c r="G33" s="13">
        <f>G34</f>
        <v>0</v>
      </c>
    </row>
    <row r="34" spans="1:7" s="7" customFormat="1" ht="16.5" customHeight="1">
      <c r="A34" s="19"/>
      <c r="B34" s="8"/>
      <c r="C34" s="21"/>
      <c r="D34" s="20" t="s">
        <v>33</v>
      </c>
      <c r="E34" s="20"/>
      <c r="F34" s="14">
        <f>SUM(F35:F37)</f>
        <v>32106.05</v>
      </c>
      <c r="G34" s="14">
        <f>SUM(G35:G37)</f>
        <v>0</v>
      </c>
    </row>
    <row r="35" spans="1:7" s="7" customFormat="1" ht="16.5" customHeight="1">
      <c r="A35" s="19"/>
      <c r="B35" s="8"/>
      <c r="C35" s="21"/>
      <c r="D35" s="20"/>
      <c r="E35" s="10" t="s">
        <v>34</v>
      </c>
      <c r="F35" s="13">
        <v>5548.55</v>
      </c>
      <c r="G35" s="13">
        <v>0</v>
      </c>
    </row>
    <row r="36" spans="1:7" s="7" customFormat="1" ht="16.5" customHeight="1">
      <c r="A36" s="19"/>
      <c r="B36" s="8"/>
      <c r="C36" s="21"/>
      <c r="D36" s="20"/>
      <c r="E36" s="10" t="s">
        <v>35</v>
      </c>
      <c r="F36" s="13">
        <v>25717.5</v>
      </c>
      <c r="G36" s="13">
        <v>0</v>
      </c>
    </row>
    <row r="37" spans="1:7" s="7" customFormat="1" ht="16.5" customHeight="1">
      <c r="A37" s="19"/>
      <c r="B37" s="8"/>
      <c r="C37" s="21"/>
      <c r="D37" s="20"/>
      <c r="E37" s="10" t="s">
        <v>36</v>
      </c>
      <c r="F37" s="13">
        <v>840</v>
      </c>
      <c r="G37" s="13">
        <v>0</v>
      </c>
    </row>
    <row r="38" spans="1:7" s="7" customFormat="1" ht="16.5" customHeight="1">
      <c r="A38" s="19"/>
      <c r="B38" s="8"/>
      <c r="C38" s="21" t="s">
        <v>37</v>
      </c>
      <c r="D38" s="20"/>
      <c r="E38" s="21"/>
      <c r="F38" s="22">
        <f>F39</f>
        <v>0</v>
      </c>
      <c r="G38" s="22">
        <f>G39</f>
        <v>0</v>
      </c>
    </row>
    <row r="39" spans="1:7" s="7" customFormat="1" ht="16.5" customHeight="1">
      <c r="A39" s="19"/>
      <c r="B39" s="8"/>
      <c r="C39" s="21"/>
      <c r="D39" s="20" t="s">
        <v>38</v>
      </c>
      <c r="E39" s="20"/>
      <c r="F39" s="14">
        <f>SUM(F40:F42)</f>
        <v>0</v>
      </c>
      <c r="G39" s="14">
        <f>SUM(G40:G42)</f>
        <v>0</v>
      </c>
    </row>
    <row r="40" spans="1:7" s="7" customFormat="1" ht="16.5" customHeight="1">
      <c r="A40" s="19"/>
      <c r="B40" s="8"/>
      <c r="C40" s="21"/>
      <c r="D40" s="20"/>
      <c r="E40" s="10" t="s">
        <v>39</v>
      </c>
      <c r="F40" s="13">
        <v>0</v>
      </c>
      <c r="G40" s="13">
        <v>0</v>
      </c>
    </row>
    <row r="41" spans="1:7" s="7" customFormat="1" ht="16.5" customHeight="1">
      <c r="A41" s="19"/>
      <c r="B41" s="8"/>
      <c r="C41" s="21"/>
      <c r="D41" s="20"/>
      <c r="E41" s="10" t="s">
        <v>40</v>
      </c>
      <c r="F41" s="13">
        <v>0</v>
      </c>
      <c r="G41" s="13">
        <v>0</v>
      </c>
    </row>
    <row r="42" spans="1:7" s="7" customFormat="1" ht="16.5" customHeight="1">
      <c r="A42" s="19"/>
      <c r="B42" s="8"/>
      <c r="C42" s="21"/>
      <c r="D42" s="20"/>
      <c r="E42" s="10" t="s">
        <v>41</v>
      </c>
      <c r="F42" s="13">
        <v>0</v>
      </c>
      <c r="G42" s="13">
        <v>0</v>
      </c>
    </row>
    <row r="43" spans="1:7" s="7" customFormat="1" ht="16.5" customHeight="1" hidden="1">
      <c r="A43" s="19"/>
      <c r="B43" s="3" t="s">
        <v>42</v>
      </c>
      <c r="C43" s="3"/>
      <c r="D43" s="5"/>
      <c r="E43" s="3"/>
      <c r="F43" s="6">
        <f>F44</f>
        <v>0</v>
      </c>
      <c r="G43" s="6">
        <f>G44</f>
        <v>0</v>
      </c>
    </row>
    <row r="44" spans="1:7" s="7" customFormat="1" ht="16.5" customHeight="1" hidden="1">
      <c r="A44" s="19"/>
      <c r="B44" s="8"/>
      <c r="C44" s="21" t="s">
        <v>43</v>
      </c>
      <c r="D44" s="20"/>
      <c r="E44" s="21"/>
      <c r="F44" s="22">
        <f>F45</f>
        <v>0</v>
      </c>
      <c r="G44" s="22">
        <f>G45</f>
        <v>0</v>
      </c>
    </row>
    <row r="45" spans="1:7" s="7" customFormat="1" ht="16.5" customHeight="1" hidden="1">
      <c r="A45" s="19"/>
      <c r="B45" s="8"/>
      <c r="C45" s="21"/>
      <c r="D45" s="20" t="s">
        <v>43</v>
      </c>
      <c r="E45" s="20"/>
      <c r="F45" s="14">
        <f>F46</f>
        <v>0</v>
      </c>
      <c r="G45" s="14">
        <f>G46</f>
        <v>0</v>
      </c>
    </row>
    <row r="46" spans="1:7" s="7" customFormat="1" ht="16.5" customHeight="1" hidden="1">
      <c r="A46" s="19"/>
      <c r="B46" s="8"/>
      <c r="C46" s="21"/>
      <c r="D46" s="20"/>
      <c r="E46" s="8" t="s">
        <v>43</v>
      </c>
      <c r="F46" s="13">
        <v>0</v>
      </c>
      <c r="G46" s="13">
        <v>0</v>
      </c>
    </row>
    <row r="47" spans="1:7" s="7" customFormat="1" ht="16.5" customHeight="1">
      <c r="A47" s="9"/>
      <c r="B47" s="3" t="s">
        <v>44</v>
      </c>
      <c r="C47" s="3"/>
      <c r="D47" s="5"/>
      <c r="E47" s="3"/>
      <c r="F47" s="6">
        <f>F48+F59</f>
        <v>2544918.41</v>
      </c>
      <c r="G47" s="6">
        <f>G48+G59</f>
        <v>2518825.16</v>
      </c>
    </row>
    <row r="48" spans="1:7" s="7" customFormat="1" ht="16.5" customHeight="1">
      <c r="A48" s="19"/>
      <c r="B48" s="8"/>
      <c r="C48" s="10" t="s">
        <v>45</v>
      </c>
      <c r="D48" s="12"/>
      <c r="E48" s="10"/>
      <c r="F48" s="13">
        <f>F49+F53+F57</f>
        <v>916253.69</v>
      </c>
      <c r="G48" s="13">
        <f>G49+G53+G57</f>
        <v>1486239.31</v>
      </c>
    </row>
    <row r="49" spans="1:7" s="7" customFormat="1" ht="16.5" customHeight="1">
      <c r="A49" s="19"/>
      <c r="B49" s="8"/>
      <c r="C49" s="10"/>
      <c r="D49" s="12" t="s">
        <v>46</v>
      </c>
      <c r="E49" s="10"/>
      <c r="F49" s="14">
        <f>SUM(F50:F52)</f>
        <v>282817.42000000004</v>
      </c>
      <c r="G49" s="14">
        <f>SUM(G50:G52)</f>
        <v>276382.34</v>
      </c>
    </row>
    <row r="50" spans="1:7" s="7" customFormat="1" ht="16.5" customHeight="1">
      <c r="A50" s="19"/>
      <c r="B50" s="8"/>
      <c r="C50" s="10"/>
      <c r="D50" s="12"/>
      <c r="E50" s="10" t="s">
        <v>47</v>
      </c>
      <c r="F50" s="13">
        <v>226074.23</v>
      </c>
      <c r="G50" s="13">
        <v>226074.23</v>
      </c>
    </row>
    <row r="51" spans="1:7" s="7" customFormat="1" ht="16.5" customHeight="1">
      <c r="A51" s="19"/>
      <c r="B51" s="8"/>
      <c r="C51" s="10"/>
      <c r="D51" s="12"/>
      <c r="E51" s="10" t="s">
        <v>48</v>
      </c>
      <c r="F51" s="13">
        <v>56743.19</v>
      </c>
      <c r="G51" s="13">
        <v>50308.11</v>
      </c>
    </row>
    <row r="52" spans="1:7" s="7" customFormat="1" ht="16.5" customHeight="1">
      <c r="A52" s="19"/>
      <c r="B52" s="8"/>
      <c r="C52" s="10"/>
      <c r="D52" s="12"/>
      <c r="E52" s="10" t="s">
        <v>49</v>
      </c>
      <c r="F52" s="13">
        <v>0</v>
      </c>
      <c r="G52" s="13">
        <v>0</v>
      </c>
    </row>
    <row r="53" spans="1:7" s="7" customFormat="1" ht="16.5" customHeight="1">
      <c r="A53" s="19"/>
      <c r="B53" s="8"/>
      <c r="C53" s="10"/>
      <c r="D53" s="12" t="s">
        <v>50</v>
      </c>
      <c r="E53" s="10"/>
      <c r="F53" s="14">
        <f>SUM(F54:F56)</f>
        <v>534562.45</v>
      </c>
      <c r="G53" s="14">
        <f>SUM(G54:G56)</f>
        <v>1082561.13</v>
      </c>
    </row>
    <row r="54" spans="1:7" s="7" customFormat="1" ht="16.5" customHeight="1">
      <c r="A54" s="19"/>
      <c r="B54" s="8"/>
      <c r="C54" s="10"/>
      <c r="D54" s="12"/>
      <c r="E54" s="10" t="s">
        <v>50</v>
      </c>
      <c r="F54" s="13">
        <v>28297</v>
      </c>
      <c r="G54" s="13">
        <v>0</v>
      </c>
    </row>
    <row r="55" spans="1:7" s="7" customFormat="1" ht="16.5" customHeight="1">
      <c r="A55" s="19"/>
      <c r="B55" s="8"/>
      <c r="C55" s="10"/>
      <c r="D55" s="12"/>
      <c r="E55" s="10" t="s">
        <v>51</v>
      </c>
      <c r="F55" s="13">
        <f>34*14696</f>
        <v>499664</v>
      </c>
      <c r="G55" s="13">
        <v>1082561.13</v>
      </c>
    </row>
    <row r="56" spans="1:7" s="7" customFormat="1" ht="16.5" customHeight="1">
      <c r="A56" s="19"/>
      <c r="B56" s="8"/>
      <c r="C56" s="10"/>
      <c r="D56" s="12"/>
      <c r="E56" s="10" t="s">
        <v>52</v>
      </c>
      <c r="F56" s="13">
        <v>6601.45</v>
      </c>
      <c r="G56" s="13">
        <v>0</v>
      </c>
    </row>
    <row r="57" spans="1:7" s="7" customFormat="1" ht="16.5" customHeight="1">
      <c r="A57" s="19"/>
      <c r="B57" s="8"/>
      <c r="C57" s="10"/>
      <c r="D57" s="12" t="s">
        <v>53</v>
      </c>
      <c r="E57" s="10"/>
      <c r="F57" s="14">
        <f>F58</f>
        <v>98873.82</v>
      </c>
      <c r="G57" s="14">
        <f>G58</f>
        <v>127295.84</v>
      </c>
    </row>
    <row r="58" spans="1:7" s="7" customFormat="1" ht="16.5" customHeight="1">
      <c r="A58" s="19"/>
      <c r="B58" s="8"/>
      <c r="C58" s="10"/>
      <c r="D58" s="12"/>
      <c r="E58" s="16" t="s">
        <v>54</v>
      </c>
      <c r="F58" s="13">
        <v>98873.82</v>
      </c>
      <c r="G58" s="13">
        <v>127295.84</v>
      </c>
    </row>
    <row r="59" spans="1:7" s="7" customFormat="1" ht="16.5" customHeight="1">
      <c r="A59" s="19"/>
      <c r="B59" s="8"/>
      <c r="C59" s="10" t="s">
        <v>55</v>
      </c>
      <c r="D59" s="12"/>
      <c r="E59" s="10"/>
      <c r="F59" s="13">
        <f>F60+F66+F76</f>
        <v>1628664.72</v>
      </c>
      <c r="G59" s="13">
        <f>G60+G66+G76</f>
        <v>1032585.85</v>
      </c>
    </row>
    <row r="60" spans="1:7" s="7" customFormat="1" ht="16.5" customHeight="1">
      <c r="A60" s="19"/>
      <c r="B60" s="8"/>
      <c r="C60" s="23"/>
      <c r="D60" s="12" t="s">
        <v>56</v>
      </c>
      <c r="E60" s="10"/>
      <c r="F60" s="14">
        <f>SUM(F61:F65)</f>
        <v>1209228.64</v>
      </c>
      <c r="G60" s="14">
        <f>SUM(G61:G65)</f>
        <v>691775.39</v>
      </c>
    </row>
    <row r="61" spans="1:7" s="7" customFormat="1" ht="16.5" customHeight="1">
      <c r="A61" s="19"/>
      <c r="B61" s="8"/>
      <c r="C61" s="23"/>
      <c r="D61" s="12"/>
      <c r="E61" s="10" t="s">
        <v>57</v>
      </c>
      <c r="F61" s="13">
        <v>138369.39</v>
      </c>
      <c r="G61" s="13">
        <v>13897.84</v>
      </c>
    </row>
    <row r="62" spans="1:7" s="7" customFormat="1" ht="16.5" customHeight="1">
      <c r="A62" s="19"/>
      <c r="B62" s="8"/>
      <c r="C62" s="23"/>
      <c r="D62" s="12"/>
      <c r="E62" s="10" t="s">
        <v>58</v>
      </c>
      <c r="F62" s="13">
        <v>59573.62</v>
      </c>
      <c r="G62" s="13">
        <v>55081.95</v>
      </c>
    </row>
    <row r="63" spans="1:7" s="7" customFormat="1" ht="16.5" customHeight="1">
      <c r="A63" s="19"/>
      <c r="B63" s="8"/>
      <c r="C63" s="23"/>
      <c r="D63" s="12"/>
      <c r="E63" s="10" t="s">
        <v>59</v>
      </c>
      <c r="F63" s="13">
        <v>30412.8</v>
      </c>
      <c r="G63" s="13">
        <v>29004.8</v>
      </c>
    </row>
    <row r="64" spans="1:7" s="7" customFormat="1" ht="16.5" customHeight="1">
      <c r="A64" s="19"/>
      <c r="B64" s="8"/>
      <c r="C64" s="23"/>
      <c r="D64" s="12"/>
      <c r="E64" s="10" t="s">
        <v>60</v>
      </c>
      <c r="F64" s="13">
        <v>710037.13</v>
      </c>
      <c r="G64" s="13">
        <v>593790.8</v>
      </c>
    </row>
    <row r="65" spans="1:7" s="7" customFormat="1" ht="16.5" customHeight="1">
      <c r="A65" s="19"/>
      <c r="B65" s="8"/>
      <c r="C65" s="23"/>
      <c r="D65" s="12"/>
      <c r="E65" s="10" t="s">
        <v>61</v>
      </c>
      <c r="F65" s="13">
        <v>270835.7</v>
      </c>
      <c r="G65" s="13">
        <v>0</v>
      </c>
    </row>
    <row r="66" spans="1:7" s="7" customFormat="1" ht="16.5" customHeight="1">
      <c r="A66" s="19"/>
      <c r="B66" s="8"/>
      <c r="C66" s="24"/>
      <c r="D66" s="18" t="s">
        <v>62</v>
      </c>
      <c r="E66" s="16"/>
      <c r="F66" s="14">
        <f>SUM(F67:F75)</f>
        <v>212478.53000000003</v>
      </c>
      <c r="G66" s="14">
        <f>SUM(G67:G75)</f>
        <v>311022.45999999996</v>
      </c>
    </row>
    <row r="67" spans="1:7" s="7" customFormat="1" ht="16.5" customHeight="1">
      <c r="A67" s="19"/>
      <c r="B67" s="8"/>
      <c r="C67" s="23"/>
      <c r="D67" s="12"/>
      <c r="E67" s="10" t="s">
        <v>63</v>
      </c>
      <c r="F67" s="13">
        <v>90634.17</v>
      </c>
      <c r="G67" s="13">
        <v>107833.89</v>
      </c>
    </row>
    <row r="68" spans="1:7" s="7" customFormat="1" ht="16.5" customHeight="1">
      <c r="A68" s="19"/>
      <c r="B68" s="8"/>
      <c r="C68" s="23"/>
      <c r="D68" s="12"/>
      <c r="E68" s="10" t="s">
        <v>64</v>
      </c>
      <c r="F68" s="13">
        <v>101799.46</v>
      </c>
      <c r="G68" s="13">
        <v>172575.28</v>
      </c>
    </row>
    <row r="69" spans="1:7" s="7" customFormat="1" ht="16.5" customHeight="1" hidden="1">
      <c r="A69" s="19"/>
      <c r="B69" s="8"/>
      <c r="C69" s="23"/>
      <c r="D69" s="12"/>
      <c r="E69" s="10" t="s">
        <v>65</v>
      </c>
      <c r="F69" s="13"/>
      <c r="G69" s="13"/>
    </row>
    <row r="70" spans="1:7" s="7" customFormat="1" ht="16.5" customHeight="1">
      <c r="A70" s="19"/>
      <c r="B70" s="8"/>
      <c r="C70" s="23"/>
      <c r="D70" s="12"/>
      <c r="E70" s="16" t="s">
        <v>66</v>
      </c>
      <c r="F70" s="13">
        <v>6723.19</v>
      </c>
      <c r="G70" s="13">
        <v>9163.48</v>
      </c>
    </row>
    <row r="71" spans="1:7" s="7" customFormat="1" ht="16.5" customHeight="1">
      <c r="A71" s="19"/>
      <c r="B71" s="8"/>
      <c r="C71" s="23"/>
      <c r="D71" s="12"/>
      <c r="E71" s="10" t="s">
        <v>67</v>
      </c>
      <c r="F71" s="25">
        <v>7738.39</v>
      </c>
      <c r="G71" s="25">
        <v>10772.55</v>
      </c>
    </row>
    <row r="72" spans="1:7" s="7" customFormat="1" ht="16.5" customHeight="1">
      <c r="A72" s="19"/>
      <c r="B72" s="8"/>
      <c r="C72" s="23"/>
      <c r="D72" s="12"/>
      <c r="E72" s="10" t="s">
        <v>68</v>
      </c>
      <c r="F72" s="13">
        <v>756.22</v>
      </c>
      <c r="G72" s="13">
        <v>359.64</v>
      </c>
    </row>
    <row r="73" spans="1:7" s="7" customFormat="1" ht="16.5" customHeight="1">
      <c r="A73" s="19"/>
      <c r="B73" s="8"/>
      <c r="C73" s="23"/>
      <c r="D73" s="12"/>
      <c r="E73" s="10" t="s">
        <v>69</v>
      </c>
      <c r="F73" s="26">
        <v>135.1</v>
      </c>
      <c r="G73" s="26">
        <v>0</v>
      </c>
    </row>
    <row r="74" spans="1:7" s="7" customFormat="1" ht="16.5" customHeight="1">
      <c r="A74" s="19"/>
      <c r="B74" s="8"/>
      <c r="C74" s="23"/>
      <c r="D74" s="12"/>
      <c r="E74" s="10" t="s">
        <v>70</v>
      </c>
      <c r="F74" s="26">
        <v>0</v>
      </c>
      <c r="G74" s="26">
        <v>5825.62</v>
      </c>
    </row>
    <row r="75" spans="1:7" s="7" customFormat="1" ht="16.5" customHeight="1">
      <c r="A75" s="19"/>
      <c r="B75" s="8"/>
      <c r="C75" s="23"/>
      <c r="D75" s="12"/>
      <c r="E75" s="10" t="s">
        <v>71</v>
      </c>
      <c r="F75" s="26">
        <v>4692</v>
      </c>
      <c r="G75" s="26">
        <v>4492</v>
      </c>
    </row>
    <row r="76" spans="1:7" s="7" customFormat="1" ht="16.5" customHeight="1">
      <c r="A76" s="19"/>
      <c r="B76" s="8"/>
      <c r="C76" s="23"/>
      <c r="D76" s="12" t="s">
        <v>72</v>
      </c>
      <c r="E76" s="10"/>
      <c r="F76" s="14">
        <f>SUM(F77:F82)</f>
        <v>206957.55</v>
      </c>
      <c r="G76" s="14">
        <f>SUM(G77:G82)</f>
        <v>29788</v>
      </c>
    </row>
    <row r="77" spans="1:7" s="7" customFormat="1" ht="16.5" customHeight="1">
      <c r="A77" s="19"/>
      <c r="B77" s="8"/>
      <c r="C77" s="23"/>
      <c r="D77" s="12"/>
      <c r="E77" s="10" t="s">
        <v>73</v>
      </c>
      <c r="F77" s="13">
        <v>1410</v>
      </c>
      <c r="G77" s="13">
        <v>3215</v>
      </c>
    </row>
    <row r="78" spans="1:7" s="7" customFormat="1" ht="16.5" customHeight="1">
      <c r="A78" s="19"/>
      <c r="B78" s="8"/>
      <c r="C78" s="23"/>
      <c r="D78" s="12"/>
      <c r="E78" s="16" t="s">
        <v>72</v>
      </c>
      <c r="F78" s="13">
        <v>12566.42</v>
      </c>
      <c r="G78" s="13">
        <v>10848.33</v>
      </c>
    </row>
    <row r="79" spans="1:7" s="7" customFormat="1" ht="16.5" customHeight="1">
      <c r="A79" s="19"/>
      <c r="B79" s="8"/>
      <c r="C79" s="23"/>
      <c r="D79" s="12"/>
      <c r="E79" s="10" t="s">
        <v>74</v>
      </c>
      <c r="F79" s="13">
        <v>7.61</v>
      </c>
      <c r="G79" s="13">
        <v>9.33</v>
      </c>
    </row>
    <row r="80" spans="1:7" s="7" customFormat="1" ht="16.5" customHeight="1">
      <c r="A80" s="19"/>
      <c r="B80" s="8"/>
      <c r="C80" s="23"/>
      <c r="D80" s="12"/>
      <c r="E80" s="10" t="s">
        <v>75</v>
      </c>
      <c r="F80" s="13">
        <v>1579.3</v>
      </c>
      <c r="G80" s="13">
        <v>1382.03</v>
      </c>
    </row>
    <row r="81" spans="1:7" s="7" customFormat="1" ht="16.5" customHeight="1">
      <c r="A81" s="19"/>
      <c r="B81" s="8"/>
      <c r="C81" s="24"/>
      <c r="D81" s="18"/>
      <c r="E81" s="16" t="s">
        <v>76</v>
      </c>
      <c r="F81" s="13">
        <v>169708.23</v>
      </c>
      <c r="G81" s="13">
        <v>3733.31</v>
      </c>
    </row>
    <row r="82" spans="1:7" s="7" customFormat="1" ht="16.5" customHeight="1">
      <c r="A82" s="19"/>
      <c r="B82" s="8"/>
      <c r="C82" s="23"/>
      <c r="D82" s="12"/>
      <c r="E82" s="10" t="s">
        <v>77</v>
      </c>
      <c r="F82" s="13">
        <v>21685.99</v>
      </c>
      <c r="G82" s="13">
        <v>10600</v>
      </c>
    </row>
    <row r="83" spans="1:7" s="7" customFormat="1" ht="16.5" customHeight="1">
      <c r="A83" s="4" t="s">
        <v>78</v>
      </c>
      <c r="B83" s="3"/>
      <c r="C83" s="3"/>
      <c r="D83" s="5"/>
      <c r="E83" s="3"/>
      <c r="F83" s="6">
        <f>F84+F128+F207+F211+F238+F269+F288</f>
        <v>12255421.38</v>
      </c>
      <c r="G83" s="6">
        <f>G84+G128+G207+G211+G238+G269+G288</f>
        <v>11801325.91</v>
      </c>
    </row>
    <row r="84" spans="1:7" s="7" customFormat="1" ht="16.5" customHeight="1">
      <c r="A84" s="9"/>
      <c r="B84" s="3" t="s">
        <v>79</v>
      </c>
      <c r="C84" s="3"/>
      <c r="D84" s="5"/>
      <c r="E84" s="3"/>
      <c r="F84" s="6">
        <f>F85+F109</f>
        <v>922097.27</v>
      </c>
      <c r="G84" s="6">
        <f>G85+G109</f>
        <v>964222.31</v>
      </c>
    </row>
    <row r="85" spans="1:7" s="7" customFormat="1" ht="16.5" customHeight="1">
      <c r="A85" s="19"/>
      <c r="B85" s="8"/>
      <c r="C85" s="8" t="s">
        <v>80</v>
      </c>
      <c r="D85" s="20"/>
      <c r="E85" s="8"/>
      <c r="F85" s="13">
        <f>F86+F94+F101</f>
        <v>1020416.64</v>
      </c>
      <c r="G85" s="13">
        <f>G86+G94+G101</f>
        <v>930363.54</v>
      </c>
    </row>
    <row r="86" spans="1:7" s="7" customFormat="1" ht="16.5" customHeight="1">
      <c r="A86" s="19"/>
      <c r="B86" s="8"/>
      <c r="C86" s="8"/>
      <c r="D86" s="12" t="s">
        <v>81</v>
      </c>
      <c r="E86" s="10"/>
      <c r="F86" s="14">
        <f>SUM(F87:F93)</f>
        <v>460693.43</v>
      </c>
      <c r="G86" s="14">
        <f>SUM(G87:G93)</f>
        <v>402166.95999999996</v>
      </c>
    </row>
    <row r="87" spans="1:7" s="7" customFormat="1" ht="16.5" customHeight="1">
      <c r="A87" s="19"/>
      <c r="B87" s="8"/>
      <c r="C87" s="8"/>
      <c r="D87" s="12"/>
      <c r="E87" s="10" t="s">
        <v>82</v>
      </c>
      <c r="F87" s="13">
        <v>22061.41</v>
      </c>
      <c r="G87" s="13">
        <v>15649.93</v>
      </c>
    </row>
    <row r="88" spans="1:7" s="7" customFormat="1" ht="16.5" customHeight="1">
      <c r="A88" s="19"/>
      <c r="B88" s="8"/>
      <c r="C88" s="8"/>
      <c r="D88" s="12"/>
      <c r="E88" s="10" t="s">
        <v>83</v>
      </c>
      <c r="F88" s="13">
        <v>71483.68</v>
      </c>
      <c r="G88" s="13">
        <v>72000.6</v>
      </c>
    </row>
    <row r="89" spans="1:7" s="7" customFormat="1" ht="16.5" customHeight="1">
      <c r="A89" s="19"/>
      <c r="B89" s="8"/>
      <c r="C89" s="8"/>
      <c r="D89" s="12"/>
      <c r="E89" s="10" t="s">
        <v>84</v>
      </c>
      <c r="F89" s="13">
        <v>39337.36</v>
      </c>
      <c r="G89" s="13">
        <v>25685.01</v>
      </c>
    </row>
    <row r="90" spans="1:7" s="7" customFormat="1" ht="16.5" customHeight="1">
      <c r="A90" s="19"/>
      <c r="B90" s="8"/>
      <c r="C90" s="8"/>
      <c r="D90" s="18"/>
      <c r="E90" s="16" t="s">
        <v>85</v>
      </c>
      <c r="F90" s="13">
        <v>3425.24</v>
      </c>
      <c r="G90" s="13">
        <v>6488.23</v>
      </c>
    </row>
    <row r="91" spans="1:7" s="7" customFormat="1" ht="16.5" customHeight="1">
      <c r="A91" s="19"/>
      <c r="B91" s="8"/>
      <c r="C91" s="8"/>
      <c r="D91" s="12"/>
      <c r="E91" s="10" t="s">
        <v>86</v>
      </c>
      <c r="F91" s="13">
        <v>90634.17</v>
      </c>
      <c r="G91" s="13">
        <v>107833.89</v>
      </c>
    </row>
    <row r="92" spans="1:7" s="7" customFormat="1" ht="16.5" customHeight="1">
      <c r="A92" s="19"/>
      <c r="B92" s="8"/>
      <c r="C92" s="8"/>
      <c r="D92" s="12"/>
      <c r="E92" s="10" t="s">
        <v>87</v>
      </c>
      <c r="F92" s="13">
        <v>101799.46</v>
      </c>
      <c r="G92" s="13">
        <v>172575.28</v>
      </c>
    </row>
    <row r="93" spans="1:7" s="7" customFormat="1" ht="16.5" customHeight="1">
      <c r="A93" s="19"/>
      <c r="B93" s="8"/>
      <c r="C93" s="8"/>
      <c r="D93" s="12"/>
      <c r="E93" s="10" t="s">
        <v>88</v>
      </c>
      <c r="F93" s="13">
        <v>131952.11</v>
      </c>
      <c r="G93" s="13">
        <v>1934.02</v>
      </c>
    </row>
    <row r="94" spans="1:7" s="7" customFormat="1" ht="16.5" customHeight="1">
      <c r="A94" s="19"/>
      <c r="B94" s="8"/>
      <c r="C94" s="8"/>
      <c r="D94" s="12" t="s">
        <v>89</v>
      </c>
      <c r="E94" s="10"/>
      <c r="F94" s="14">
        <f>SUM(F95:F100)</f>
        <v>496942.08</v>
      </c>
      <c r="G94" s="14">
        <f>SUM(G95:G100)</f>
        <v>466846.01</v>
      </c>
    </row>
    <row r="95" spans="1:7" s="7" customFormat="1" ht="16.5" customHeight="1">
      <c r="A95" s="19"/>
      <c r="B95" s="8"/>
      <c r="C95" s="8"/>
      <c r="D95" s="12"/>
      <c r="E95" s="10" t="s">
        <v>90</v>
      </c>
      <c r="F95" s="13">
        <v>435018.71</v>
      </c>
      <c r="G95" s="13">
        <v>405734.24</v>
      </c>
    </row>
    <row r="96" spans="1:7" s="7" customFormat="1" ht="16.5" customHeight="1">
      <c r="A96" s="19"/>
      <c r="B96" s="8"/>
      <c r="C96" s="8"/>
      <c r="D96" s="12"/>
      <c r="E96" s="10" t="s">
        <v>91</v>
      </c>
      <c r="F96" s="13">
        <v>25128.3</v>
      </c>
      <c r="G96" s="13">
        <v>20078.97</v>
      </c>
    </row>
    <row r="97" spans="1:7" s="7" customFormat="1" ht="16.5" customHeight="1">
      <c r="A97" s="19"/>
      <c r="B97" s="8"/>
      <c r="C97" s="8"/>
      <c r="D97" s="12"/>
      <c r="E97" s="10" t="s">
        <v>92</v>
      </c>
      <c r="F97" s="13">
        <v>11024.55</v>
      </c>
      <c r="G97" s="13">
        <v>11050.53</v>
      </c>
    </row>
    <row r="98" spans="1:7" s="7" customFormat="1" ht="16.5" customHeight="1">
      <c r="A98" s="19"/>
      <c r="B98" s="8"/>
      <c r="C98" s="8"/>
      <c r="D98" s="12"/>
      <c r="E98" s="10" t="s">
        <v>93</v>
      </c>
      <c r="F98" s="13">
        <v>22279.25</v>
      </c>
      <c r="G98" s="13">
        <v>19047.52</v>
      </c>
    </row>
    <row r="99" spans="1:7" s="7" customFormat="1" ht="16.5" customHeight="1">
      <c r="A99" s="19"/>
      <c r="B99" s="8"/>
      <c r="C99" s="8"/>
      <c r="D99" s="12"/>
      <c r="E99" s="10" t="s">
        <v>94</v>
      </c>
      <c r="F99" s="13">
        <v>2248.46</v>
      </c>
      <c r="G99" s="13">
        <v>9117.73</v>
      </c>
    </row>
    <row r="100" spans="1:7" s="7" customFormat="1" ht="16.5" customHeight="1">
      <c r="A100" s="19"/>
      <c r="B100" s="8"/>
      <c r="C100" s="8"/>
      <c r="D100" s="12"/>
      <c r="E100" s="10" t="s">
        <v>95</v>
      </c>
      <c r="F100" s="13">
        <v>1242.81</v>
      </c>
      <c r="G100" s="13">
        <v>1817.02</v>
      </c>
    </row>
    <row r="101" spans="1:7" s="7" customFormat="1" ht="16.5" customHeight="1">
      <c r="A101" s="19"/>
      <c r="B101" s="8"/>
      <c r="C101" s="8"/>
      <c r="D101" s="20" t="s">
        <v>96</v>
      </c>
      <c r="E101" s="20"/>
      <c r="F101" s="14">
        <f>SUM(F102:F108)</f>
        <v>62781.130000000005</v>
      </c>
      <c r="G101" s="14">
        <f>SUM(G102:G108)</f>
        <v>61350.57000000001</v>
      </c>
    </row>
    <row r="102" spans="1:7" s="7" customFormat="1" ht="16.5" customHeight="1">
      <c r="A102" s="19"/>
      <c r="B102" s="8"/>
      <c r="C102" s="8"/>
      <c r="D102" s="20"/>
      <c r="E102" s="8" t="s">
        <v>97</v>
      </c>
      <c r="F102" s="13">
        <v>27762.02</v>
      </c>
      <c r="G102" s="13">
        <v>22970.22</v>
      </c>
    </row>
    <row r="103" spans="1:7" s="7" customFormat="1" ht="16.5" customHeight="1">
      <c r="A103" s="19"/>
      <c r="B103" s="8"/>
      <c r="C103" s="8"/>
      <c r="D103" s="20"/>
      <c r="E103" s="8" t="s">
        <v>98</v>
      </c>
      <c r="F103" s="13">
        <v>10782.5</v>
      </c>
      <c r="G103" s="13">
        <v>11658.55</v>
      </c>
    </row>
    <row r="104" spans="1:7" s="7" customFormat="1" ht="16.5" customHeight="1">
      <c r="A104" s="19"/>
      <c r="B104" s="8"/>
      <c r="C104" s="8"/>
      <c r="D104" s="20"/>
      <c r="E104" s="8" t="s">
        <v>99</v>
      </c>
      <c r="F104" s="13">
        <v>3746.57</v>
      </c>
      <c r="G104" s="13">
        <v>5335.41</v>
      </c>
    </row>
    <row r="105" spans="1:7" s="7" customFormat="1" ht="16.5" customHeight="1">
      <c r="A105" s="19"/>
      <c r="B105" s="8"/>
      <c r="C105" s="8"/>
      <c r="D105" s="20"/>
      <c r="E105" s="8" t="s">
        <v>100</v>
      </c>
      <c r="F105" s="13">
        <v>15385.34</v>
      </c>
      <c r="G105" s="13">
        <v>14912.59</v>
      </c>
    </row>
    <row r="106" spans="1:7" s="7" customFormat="1" ht="16.5" customHeight="1">
      <c r="A106" s="19"/>
      <c r="B106" s="8"/>
      <c r="C106" s="8"/>
      <c r="D106" s="20"/>
      <c r="E106" s="8" t="s">
        <v>96</v>
      </c>
      <c r="F106" s="13">
        <v>180.43</v>
      </c>
      <c r="G106" s="13">
        <v>290</v>
      </c>
    </row>
    <row r="107" spans="1:7" s="7" customFormat="1" ht="16.5" customHeight="1">
      <c r="A107" s="19"/>
      <c r="B107" s="8"/>
      <c r="C107" s="8"/>
      <c r="D107" s="20"/>
      <c r="E107" s="8" t="s">
        <v>101</v>
      </c>
      <c r="F107" s="13">
        <v>3675.45</v>
      </c>
      <c r="G107" s="13">
        <v>5789.58</v>
      </c>
    </row>
    <row r="108" spans="1:7" s="7" customFormat="1" ht="16.5" customHeight="1">
      <c r="A108" s="19"/>
      <c r="B108" s="8"/>
      <c r="C108" s="8"/>
      <c r="D108" s="20"/>
      <c r="E108" s="8" t="s">
        <v>102</v>
      </c>
      <c r="F108" s="13">
        <v>1248.82</v>
      </c>
      <c r="G108" s="13">
        <v>394.22</v>
      </c>
    </row>
    <row r="109" spans="1:7" s="7" customFormat="1" ht="16.5" customHeight="1">
      <c r="A109" s="19"/>
      <c r="B109" s="8"/>
      <c r="C109" s="8" t="s">
        <v>103</v>
      </c>
      <c r="D109" s="20"/>
      <c r="E109" s="8"/>
      <c r="F109" s="13">
        <f>F110+F113+F116+F119+F122+F125</f>
        <v>-98319.37</v>
      </c>
      <c r="G109" s="13">
        <f>G110+G113+G116+G119+G122+G125</f>
        <v>33858.77</v>
      </c>
    </row>
    <row r="110" spans="1:7" s="7" customFormat="1" ht="16.5" customHeight="1">
      <c r="A110" s="19"/>
      <c r="B110" s="8"/>
      <c r="C110" s="21"/>
      <c r="D110" s="20" t="s">
        <v>104</v>
      </c>
      <c r="E110" s="20"/>
      <c r="F110" s="14">
        <f>SUM(F111:F112)</f>
        <v>10423.43</v>
      </c>
      <c r="G110" s="14">
        <f>SUM(G111:G112)</f>
        <v>0</v>
      </c>
    </row>
    <row r="111" spans="1:7" s="7" customFormat="1" ht="16.5" customHeight="1">
      <c r="A111" s="19"/>
      <c r="B111" s="8"/>
      <c r="C111" s="21"/>
      <c r="D111" s="20"/>
      <c r="E111" s="8" t="s">
        <v>105</v>
      </c>
      <c r="F111" s="13">
        <v>10423.43</v>
      </c>
      <c r="G111" s="13">
        <v>0</v>
      </c>
    </row>
    <row r="112" spans="1:7" s="7" customFormat="1" ht="16.5" customHeight="1">
      <c r="A112" s="19"/>
      <c r="B112" s="8"/>
      <c r="C112" s="21"/>
      <c r="D112" s="20"/>
      <c r="E112" s="8" t="s">
        <v>106</v>
      </c>
      <c r="F112" s="13">
        <v>0</v>
      </c>
      <c r="G112" s="13">
        <v>0</v>
      </c>
    </row>
    <row r="113" spans="1:7" s="7" customFormat="1" ht="16.5" customHeight="1">
      <c r="A113" s="19"/>
      <c r="B113" s="8"/>
      <c r="C113" s="21"/>
      <c r="D113" s="20" t="s">
        <v>107</v>
      </c>
      <c r="E113" s="20"/>
      <c r="F113" s="14">
        <f>SUM(F114:F115)</f>
        <v>0</v>
      </c>
      <c r="G113" s="14">
        <f>SUM(G114:G115)</f>
        <v>-1429.87</v>
      </c>
    </row>
    <row r="114" spans="1:7" s="7" customFormat="1" ht="16.5" customHeight="1">
      <c r="A114" s="19"/>
      <c r="B114" s="8"/>
      <c r="C114" s="21"/>
      <c r="D114" s="20"/>
      <c r="E114" s="8" t="s">
        <v>108</v>
      </c>
      <c r="F114" s="13">
        <v>0</v>
      </c>
      <c r="G114" s="13">
        <v>0</v>
      </c>
    </row>
    <row r="115" spans="1:7" s="7" customFormat="1" ht="16.5" customHeight="1">
      <c r="A115" s="19"/>
      <c r="B115" s="8"/>
      <c r="C115" s="21"/>
      <c r="D115" s="20"/>
      <c r="E115" s="8" t="s">
        <v>109</v>
      </c>
      <c r="F115" s="13">
        <v>0</v>
      </c>
      <c r="G115" s="13">
        <v>-1429.87</v>
      </c>
    </row>
    <row r="116" spans="1:7" s="7" customFormat="1" ht="16.5" customHeight="1">
      <c r="A116" s="19"/>
      <c r="B116" s="8"/>
      <c r="C116" s="21"/>
      <c r="D116" s="20" t="s">
        <v>110</v>
      </c>
      <c r="E116" s="20"/>
      <c r="F116" s="14">
        <f>SUM(F117:F118)</f>
        <v>-2840.5300000000007</v>
      </c>
      <c r="G116" s="14">
        <f>SUM(G117:G118)</f>
        <v>7260.29</v>
      </c>
    </row>
    <row r="117" spans="1:7" s="7" customFormat="1" ht="16.5" customHeight="1">
      <c r="A117" s="19"/>
      <c r="B117" s="8"/>
      <c r="C117" s="21"/>
      <c r="D117" s="20"/>
      <c r="E117" s="8" t="s">
        <v>111</v>
      </c>
      <c r="F117" s="13">
        <v>12086.23</v>
      </c>
      <c r="G117" s="13">
        <v>14926.76</v>
      </c>
    </row>
    <row r="118" spans="1:7" s="7" customFormat="1" ht="16.5" customHeight="1">
      <c r="A118" s="19"/>
      <c r="B118" s="8"/>
      <c r="C118" s="21"/>
      <c r="D118" s="20"/>
      <c r="E118" s="8" t="s">
        <v>112</v>
      </c>
      <c r="F118" s="13">
        <v>-14926.76</v>
      </c>
      <c r="G118" s="13">
        <v>-7666.47</v>
      </c>
    </row>
    <row r="119" spans="1:7" s="7" customFormat="1" ht="16.5" customHeight="1">
      <c r="A119" s="19"/>
      <c r="B119" s="8"/>
      <c r="C119" s="21"/>
      <c r="D119" s="20" t="s">
        <v>113</v>
      </c>
      <c r="E119" s="20"/>
      <c r="F119" s="14">
        <f>SUM(F120:F121)</f>
        <v>-998.0799999999999</v>
      </c>
      <c r="G119" s="14">
        <f>SUM(G120:G121)</f>
        <v>-1154.6500000000005</v>
      </c>
    </row>
    <row r="120" spans="1:7" s="7" customFormat="1" ht="16.5" customHeight="1">
      <c r="A120" s="19"/>
      <c r="B120" s="8"/>
      <c r="C120" s="21"/>
      <c r="D120" s="20"/>
      <c r="E120" s="8" t="s">
        <v>114</v>
      </c>
      <c r="F120" s="13">
        <v>3780.7</v>
      </c>
      <c r="G120" s="13">
        <v>4778.78</v>
      </c>
    </row>
    <row r="121" spans="1:7" s="7" customFormat="1" ht="16.5" customHeight="1">
      <c r="A121" s="19"/>
      <c r="B121" s="8"/>
      <c r="C121" s="21"/>
      <c r="D121" s="20"/>
      <c r="E121" s="8" t="s">
        <v>115</v>
      </c>
      <c r="F121" s="13">
        <v>-4778.78</v>
      </c>
      <c r="G121" s="13">
        <v>-5933.43</v>
      </c>
    </row>
    <row r="122" spans="1:7" s="7" customFormat="1" ht="16.5" customHeight="1">
      <c r="A122" s="19"/>
      <c r="B122" s="8"/>
      <c r="C122" s="21"/>
      <c r="D122" s="20" t="s">
        <v>116</v>
      </c>
      <c r="E122" s="20"/>
      <c r="F122" s="14">
        <f>SUM(F123:F124)</f>
        <v>198.8100000000004</v>
      </c>
      <c r="G122" s="14">
        <f>SUM(G123:G124)</f>
        <v>-2633.5</v>
      </c>
    </row>
    <row r="123" spans="1:7" s="7" customFormat="1" ht="16.5" customHeight="1">
      <c r="A123" s="19"/>
      <c r="B123" s="8"/>
      <c r="C123" s="21"/>
      <c r="D123" s="20"/>
      <c r="E123" s="8" t="s">
        <v>117</v>
      </c>
      <c r="F123" s="13">
        <v>5522.05</v>
      </c>
      <c r="G123" s="13">
        <v>5323.24</v>
      </c>
    </row>
    <row r="124" spans="1:7" s="7" customFormat="1" ht="16.5" customHeight="1">
      <c r="A124" s="19"/>
      <c r="B124" s="8"/>
      <c r="C124" s="21"/>
      <c r="D124" s="20"/>
      <c r="E124" s="8" t="s">
        <v>118</v>
      </c>
      <c r="F124" s="13">
        <v>-5323.24</v>
      </c>
      <c r="G124" s="13">
        <v>-7956.74</v>
      </c>
    </row>
    <row r="125" spans="1:7" s="7" customFormat="1" ht="16.5" customHeight="1">
      <c r="A125" s="19"/>
      <c r="B125" s="8"/>
      <c r="C125" s="21"/>
      <c r="D125" s="20" t="s">
        <v>119</v>
      </c>
      <c r="E125" s="20"/>
      <c r="F125" s="14">
        <f>SUM(F126:F127)</f>
        <v>-105103</v>
      </c>
      <c r="G125" s="14">
        <f>SUM(G126:G127)</f>
        <v>31816.5</v>
      </c>
    </row>
    <row r="126" spans="1:7" s="7" customFormat="1" ht="16.5" customHeight="1">
      <c r="A126" s="19"/>
      <c r="B126" s="8"/>
      <c r="C126" s="21"/>
      <c r="D126" s="20"/>
      <c r="E126" s="8" t="s">
        <v>120</v>
      </c>
      <c r="F126" s="13">
        <v>0</v>
      </c>
      <c r="G126" s="13">
        <v>105103</v>
      </c>
    </row>
    <row r="127" spans="1:7" s="7" customFormat="1" ht="16.5" customHeight="1">
      <c r="A127" s="19"/>
      <c r="B127" s="8"/>
      <c r="C127" s="21"/>
      <c r="D127" s="20"/>
      <c r="E127" s="8" t="s">
        <v>121</v>
      </c>
      <c r="F127" s="13">
        <v>-105103</v>
      </c>
      <c r="G127" s="13">
        <v>-73286.5</v>
      </c>
    </row>
    <row r="128" spans="1:7" s="7" customFormat="1" ht="16.5" customHeight="1">
      <c r="A128" s="9"/>
      <c r="B128" s="3" t="s">
        <v>122</v>
      </c>
      <c r="C128" s="3"/>
      <c r="D128" s="5"/>
      <c r="E128" s="3"/>
      <c r="F128" s="6">
        <f>F129+F145+F155+F167+F178+F194+F200</f>
        <v>1836458.7800000003</v>
      </c>
      <c r="G128" s="6">
        <f>G129+G145+G155+G167+G178+G194+G200</f>
        <v>1760504.6400000001</v>
      </c>
    </row>
    <row r="129" spans="1:7" s="7" customFormat="1" ht="16.5" customHeight="1">
      <c r="A129" s="19"/>
      <c r="B129" s="8"/>
      <c r="C129" s="8" t="s">
        <v>123</v>
      </c>
      <c r="D129" s="20"/>
      <c r="E129" s="8"/>
      <c r="F129" s="13">
        <f>F130+F142</f>
        <v>591858.8500000001</v>
      </c>
      <c r="G129" s="13">
        <f>G130+G142</f>
        <v>506515.37</v>
      </c>
    </row>
    <row r="130" spans="1:7" s="7" customFormat="1" ht="16.5" customHeight="1">
      <c r="A130" s="19"/>
      <c r="B130" s="8"/>
      <c r="C130" s="8"/>
      <c r="D130" s="20" t="s">
        <v>124</v>
      </c>
      <c r="E130" s="20"/>
      <c r="F130" s="14">
        <f>SUM(F131:F141)</f>
        <v>591858.8500000001</v>
      </c>
      <c r="G130" s="14">
        <f>SUM(G131:G141)</f>
        <v>506515.37</v>
      </c>
    </row>
    <row r="131" spans="1:7" s="7" customFormat="1" ht="16.5" customHeight="1">
      <c r="A131" s="19"/>
      <c r="B131" s="8"/>
      <c r="C131" s="8"/>
      <c r="D131" s="20"/>
      <c r="E131" s="8" t="s">
        <v>125</v>
      </c>
      <c r="F131" s="13">
        <v>277998.04</v>
      </c>
      <c r="G131" s="13">
        <v>206547</v>
      </c>
    </row>
    <row r="132" spans="1:7" s="7" customFormat="1" ht="16.5" customHeight="1">
      <c r="A132" s="19"/>
      <c r="B132" s="8"/>
      <c r="C132" s="8"/>
      <c r="D132" s="20"/>
      <c r="E132" s="8" t="s">
        <v>126</v>
      </c>
      <c r="F132" s="13">
        <v>164511.08</v>
      </c>
      <c r="G132" s="13">
        <v>104561.72</v>
      </c>
    </row>
    <row r="133" spans="1:7" s="7" customFormat="1" ht="16.5" customHeight="1">
      <c r="A133" s="19"/>
      <c r="B133" s="8"/>
      <c r="C133" s="8"/>
      <c r="D133" s="20"/>
      <c r="E133" s="8" t="s">
        <v>127</v>
      </c>
      <c r="F133" s="13">
        <v>82.99</v>
      </c>
      <c r="G133" s="13">
        <v>2700</v>
      </c>
    </row>
    <row r="134" spans="1:7" s="7" customFormat="1" ht="16.5" customHeight="1">
      <c r="A134" s="19"/>
      <c r="B134" s="8"/>
      <c r="C134" s="8"/>
      <c r="D134" s="20"/>
      <c r="E134" s="8" t="s">
        <v>128</v>
      </c>
      <c r="F134" s="13">
        <v>65</v>
      </c>
      <c r="G134" s="13">
        <v>0</v>
      </c>
    </row>
    <row r="135" spans="1:7" s="7" customFormat="1" ht="16.5" customHeight="1">
      <c r="A135" s="19"/>
      <c r="B135" s="8"/>
      <c r="C135" s="8"/>
      <c r="D135" s="20"/>
      <c r="E135" s="8" t="s">
        <v>129</v>
      </c>
      <c r="F135" s="13">
        <v>800</v>
      </c>
      <c r="G135" s="13">
        <v>0</v>
      </c>
    </row>
    <row r="136" spans="1:7" s="7" customFormat="1" ht="16.5" customHeight="1">
      <c r="A136" s="19"/>
      <c r="B136" s="8"/>
      <c r="C136" s="8"/>
      <c r="D136" s="20"/>
      <c r="E136" s="8" t="s">
        <v>130</v>
      </c>
      <c r="F136" s="13">
        <v>10800</v>
      </c>
      <c r="G136" s="13">
        <v>0</v>
      </c>
    </row>
    <row r="137" spans="1:7" s="7" customFormat="1" ht="16.5" customHeight="1">
      <c r="A137" s="19"/>
      <c r="B137" s="8"/>
      <c r="C137" s="8"/>
      <c r="D137" s="20"/>
      <c r="E137" s="8" t="s">
        <v>131</v>
      </c>
      <c r="F137" s="13">
        <v>5668.65</v>
      </c>
      <c r="G137" s="13">
        <v>10373.4</v>
      </c>
    </row>
    <row r="138" spans="1:7" s="7" customFormat="1" ht="16.5" customHeight="1">
      <c r="A138" s="19"/>
      <c r="B138" s="8"/>
      <c r="C138" s="8"/>
      <c r="D138" s="20"/>
      <c r="E138" s="8" t="s">
        <v>132</v>
      </c>
      <c r="F138" s="13">
        <v>125658.91</v>
      </c>
      <c r="G138" s="13">
        <v>157196.9</v>
      </c>
    </row>
    <row r="139" spans="1:7" s="7" customFormat="1" ht="16.5" customHeight="1">
      <c r="A139" s="19"/>
      <c r="B139" s="8"/>
      <c r="C139" s="8"/>
      <c r="D139" s="20"/>
      <c r="E139" s="8" t="s">
        <v>133</v>
      </c>
      <c r="F139" s="13">
        <v>2853</v>
      </c>
      <c r="G139" s="13">
        <v>0</v>
      </c>
    </row>
    <row r="140" spans="1:7" s="7" customFormat="1" ht="16.5" customHeight="1">
      <c r="A140" s="19"/>
      <c r="B140" s="8"/>
      <c r="C140" s="8"/>
      <c r="D140" s="20"/>
      <c r="E140" s="8" t="s">
        <v>134</v>
      </c>
      <c r="F140" s="13">
        <v>513.76</v>
      </c>
      <c r="G140" s="13">
        <v>662.48</v>
      </c>
    </row>
    <row r="141" spans="1:7" s="7" customFormat="1" ht="16.5" customHeight="1">
      <c r="A141" s="19"/>
      <c r="B141" s="8"/>
      <c r="C141" s="8"/>
      <c r="D141" s="20"/>
      <c r="E141" s="8" t="s">
        <v>135</v>
      </c>
      <c r="F141" s="13">
        <v>2907.42</v>
      </c>
      <c r="G141" s="13">
        <v>24473.87</v>
      </c>
    </row>
    <row r="142" spans="1:7" s="7" customFormat="1" ht="16.5" customHeight="1" hidden="1">
      <c r="A142" s="19"/>
      <c r="B142" s="8"/>
      <c r="C142" s="8"/>
      <c r="D142" s="20" t="s">
        <v>136</v>
      </c>
      <c r="E142" s="20"/>
      <c r="F142" s="14">
        <f>SUM(F143:F144)</f>
        <v>0</v>
      </c>
      <c r="G142" s="14">
        <f>SUM(G143:G144)</f>
        <v>0</v>
      </c>
    </row>
    <row r="143" spans="1:7" s="7" customFormat="1" ht="16.5" customHeight="1" hidden="1">
      <c r="A143" s="19"/>
      <c r="B143" s="8"/>
      <c r="C143" s="8"/>
      <c r="D143" s="20"/>
      <c r="E143" s="8" t="s">
        <v>137</v>
      </c>
      <c r="F143" s="13">
        <v>0</v>
      </c>
      <c r="G143" s="13">
        <v>0</v>
      </c>
    </row>
    <row r="144" spans="1:7" s="7" customFormat="1" ht="16.5" customHeight="1" hidden="1">
      <c r="A144" s="19"/>
      <c r="B144" s="8"/>
      <c r="C144" s="8"/>
      <c r="D144" s="20"/>
      <c r="E144" s="8" t="s">
        <v>138</v>
      </c>
      <c r="F144" s="13"/>
      <c r="G144" s="13"/>
    </row>
    <row r="145" spans="1:7" s="7" customFormat="1" ht="16.5" customHeight="1">
      <c r="A145" s="19"/>
      <c r="B145" s="8"/>
      <c r="C145" s="8" t="s">
        <v>139</v>
      </c>
      <c r="D145" s="20"/>
      <c r="E145" s="8"/>
      <c r="F145" s="13">
        <f>F146</f>
        <v>520944.05000000005</v>
      </c>
      <c r="G145" s="13">
        <f>G146</f>
        <v>447395.52</v>
      </c>
    </row>
    <row r="146" spans="1:7" s="7" customFormat="1" ht="16.5" customHeight="1">
      <c r="A146" s="19"/>
      <c r="B146" s="8"/>
      <c r="C146" s="8"/>
      <c r="D146" s="20" t="s">
        <v>139</v>
      </c>
      <c r="E146" s="20"/>
      <c r="F146" s="14">
        <f>SUM(F147:F154)</f>
        <v>520944.05000000005</v>
      </c>
      <c r="G146" s="14">
        <f>SUM(G147:G154)</f>
        <v>447395.52</v>
      </c>
    </row>
    <row r="147" spans="1:7" s="7" customFormat="1" ht="16.5" customHeight="1">
      <c r="A147" s="19"/>
      <c r="B147" s="8"/>
      <c r="C147" s="8"/>
      <c r="D147" s="20"/>
      <c r="E147" s="8" t="s">
        <v>140</v>
      </c>
      <c r="F147" s="13">
        <v>491312.69</v>
      </c>
      <c r="G147" s="13">
        <v>420474.39</v>
      </c>
    </row>
    <row r="148" spans="1:7" s="7" customFormat="1" ht="16.5" customHeight="1">
      <c r="A148" s="19"/>
      <c r="B148" s="8"/>
      <c r="C148" s="8"/>
      <c r="D148" s="20"/>
      <c r="E148" s="8" t="s">
        <v>141</v>
      </c>
      <c r="F148" s="13">
        <v>5319.21</v>
      </c>
      <c r="G148" s="13">
        <v>6134.91</v>
      </c>
    </row>
    <row r="149" spans="1:7" s="7" customFormat="1" ht="16.5" customHeight="1" hidden="1">
      <c r="A149" s="19"/>
      <c r="B149" s="8"/>
      <c r="C149" s="8"/>
      <c r="D149" s="20"/>
      <c r="E149" s="8" t="s">
        <v>142</v>
      </c>
      <c r="F149" s="13"/>
      <c r="G149" s="13"/>
    </row>
    <row r="150" spans="1:7" s="7" customFormat="1" ht="16.5" customHeight="1" hidden="1">
      <c r="A150" s="19"/>
      <c r="B150" s="8"/>
      <c r="C150" s="8"/>
      <c r="D150" s="20"/>
      <c r="E150" s="8" t="s">
        <v>143</v>
      </c>
      <c r="F150" s="13"/>
      <c r="G150" s="13"/>
    </row>
    <row r="151" spans="1:7" s="7" customFormat="1" ht="16.5" customHeight="1" hidden="1">
      <c r="A151" s="19"/>
      <c r="B151" s="8"/>
      <c r="C151" s="8"/>
      <c r="D151" s="20"/>
      <c r="E151" s="8" t="s">
        <v>144</v>
      </c>
      <c r="F151" s="13"/>
      <c r="G151" s="13"/>
    </row>
    <row r="152" spans="1:7" s="7" customFormat="1" ht="16.5" customHeight="1" hidden="1">
      <c r="A152" s="19"/>
      <c r="B152" s="8"/>
      <c r="C152" s="8"/>
      <c r="D152" s="20"/>
      <c r="E152" s="8" t="s">
        <v>145</v>
      </c>
      <c r="F152" s="13"/>
      <c r="G152" s="13"/>
    </row>
    <row r="153" spans="1:7" s="7" customFormat="1" ht="16.5" customHeight="1" hidden="1">
      <c r="A153" s="19"/>
      <c r="B153" s="8"/>
      <c r="C153" s="8"/>
      <c r="D153" s="20"/>
      <c r="E153" s="8" t="s">
        <v>146</v>
      </c>
      <c r="F153" s="13"/>
      <c r="G153" s="13"/>
    </row>
    <row r="154" spans="1:7" s="7" customFormat="1" ht="16.5" customHeight="1">
      <c r="A154" s="19"/>
      <c r="B154" s="8"/>
      <c r="C154" s="8"/>
      <c r="D154" s="20"/>
      <c r="E154" s="8" t="s">
        <v>147</v>
      </c>
      <c r="F154" s="13">
        <v>24312.15</v>
      </c>
      <c r="G154" s="13">
        <v>20786.22</v>
      </c>
    </row>
    <row r="155" spans="1:7" s="7" customFormat="1" ht="16.5" customHeight="1">
      <c r="A155" s="19"/>
      <c r="B155" s="8"/>
      <c r="C155" s="8" t="s">
        <v>148</v>
      </c>
      <c r="D155" s="20"/>
      <c r="E155" s="8"/>
      <c r="F155" s="13">
        <f>F156</f>
        <v>190844.76</v>
      </c>
      <c r="G155" s="13">
        <f>G156</f>
        <v>189628.27000000002</v>
      </c>
    </row>
    <row r="156" spans="1:7" s="7" customFormat="1" ht="16.5" customHeight="1">
      <c r="A156" s="19"/>
      <c r="B156" s="8"/>
      <c r="C156" s="8"/>
      <c r="D156" s="20" t="s">
        <v>148</v>
      </c>
      <c r="E156" s="20"/>
      <c r="F156" s="14">
        <f>SUM(F157:F166)</f>
        <v>190844.76</v>
      </c>
      <c r="G156" s="14">
        <f>SUM(G157:G166)</f>
        <v>189628.27000000002</v>
      </c>
    </row>
    <row r="157" spans="1:7" s="7" customFormat="1" ht="16.5" customHeight="1">
      <c r="A157" s="19"/>
      <c r="B157" s="8"/>
      <c r="C157" s="8"/>
      <c r="D157" s="20"/>
      <c r="E157" s="8" t="s">
        <v>149</v>
      </c>
      <c r="F157" s="13">
        <v>6146.25</v>
      </c>
      <c r="G157" s="13">
        <v>1783.2</v>
      </c>
    </row>
    <row r="158" spans="1:7" s="7" customFormat="1" ht="16.5" customHeight="1">
      <c r="A158" s="19"/>
      <c r="B158" s="8"/>
      <c r="C158" s="8"/>
      <c r="D158" s="20"/>
      <c r="E158" s="8" t="s">
        <v>150</v>
      </c>
      <c r="F158" s="13">
        <v>12440.05</v>
      </c>
      <c r="G158" s="13">
        <v>15934.67</v>
      </c>
    </row>
    <row r="159" spans="1:7" s="7" customFormat="1" ht="16.5" customHeight="1">
      <c r="A159" s="19"/>
      <c r="B159" s="8"/>
      <c r="C159" s="8"/>
      <c r="D159" s="20"/>
      <c r="E159" s="8" t="s">
        <v>151</v>
      </c>
      <c r="F159" s="13">
        <v>2032.87</v>
      </c>
      <c r="G159" s="13">
        <v>1346.77</v>
      </c>
    </row>
    <row r="160" spans="1:7" s="7" customFormat="1" ht="16.5" customHeight="1">
      <c r="A160" s="19"/>
      <c r="B160" s="8"/>
      <c r="C160" s="8"/>
      <c r="D160" s="20"/>
      <c r="E160" s="8" t="s">
        <v>152</v>
      </c>
      <c r="F160" s="13">
        <v>53097.83</v>
      </c>
      <c r="G160" s="13">
        <v>45900.76</v>
      </c>
    </row>
    <row r="161" spans="1:7" s="7" customFormat="1" ht="16.5" customHeight="1">
      <c r="A161" s="19"/>
      <c r="B161" s="8"/>
      <c r="C161" s="8"/>
      <c r="D161" s="20"/>
      <c r="E161" s="8" t="s">
        <v>153</v>
      </c>
      <c r="F161" s="13">
        <v>5514.55</v>
      </c>
      <c r="G161" s="13">
        <v>7345.01</v>
      </c>
    </row>
    <row r="162" spans="1:7" s="7" customFormat="1" ht="16.5" customHeight="1">
      <c r="A162" s="19"/>
      <c r="B162" s="8"/>
      <c r="C162" s="8"/>
      <c r="D162" s="20"/>
      <c r="E162" s="8" t="s">
        <v>154</v>
      </c>
      <c r="F162" s="13">
        <v>3446.5</v>
      </c>
      <c r="G162" s="13">
        <v>3805.01</v>
      </c>
    </row>
    <row r="163" spans="1:7" s="7" customFormat="1" ht="16.5" customHeight="1">
      <c r="A163" s="19"/>
      <c r="B163" s="8"/>
      <c r="C163" s="8"/>
      <c r="D163" s="20"/>
      <c r="E163" s="8" t="s">
        <v>155</v>
      </c>
      <c r="F163" s="13">
        <v>46092.45</v>
      </c>
      <c r="G163" s="13">
        <v>37518.26</v>
      </c>
    </row>
    <row r="164" spans="1:7" s="7" customFormat="1" ht="16.5" customHeight="1" hidden="1">
      <c r="A164" s="19"/>
      <c r="B164" s="8"/>
      <c r="C164" s="8"/>
      <c r="D164" s="20"/>
      <c r="E164" s="8" t="s">
        <v>156</v>
      </c>
      <c r="F164" s="13"/>
      <c r="G164" s="13"/>
    </row>
    <row r="165" spans="1:7" s="7" customFormat="1" ht="16.5" customHeight="1">
      <c r="A165" s="19"/>
      <c r="B165" s="8"/>
      <c r="C165" s="8"/>
      <c r="D165" s="20"/>
      <c r="E165" s="8" t="s">
        <v>157</v>
      </c>
      <c r="F165" s="13">
        <v>256.6</v>
      </c>
      <c r="G165" s="13">
        <v>256.6</v>
      </c>
    </row>
    <row r="166" spans="1:7" s="7" customFormat="1" ht="16.5" customHeight="1">
      <c r="A166" s="19"/>
      <c r="B166" s="8"/>
      <c r="C166" s="8"/>
      <c r="D166" s="20"/>
      <c r="E166" s="8" t="s">
        <v>158</v>
      </c>
      <c r="F166" s="13">
        <v>61817.66</v>
      </c>
      <c r="G166" s="13">
        <v>75737.99</v>
      </c>
    </row>
    <row r="167" spans="1:7" s="7" customFormat="1" ht="16.5" customHeight="1">
      <c r="A167" s="19"/>
      <c r="B167" s="8"/>
      <c r="C167" s="8" t="s">
        <v>159</v>
      </c>
      <c r="D167" s="20"/>
      <c r="E167" s="8"/>
      <c r="F167" s="13">
        <f>F168</f>
        <v>422494.82</v>
      </c>
      <c r="G167" s="13">
        <f>G168</f>
        <v>483477.67999999993</v>
      </c>
    </row>
    <row r="168" spans="1:7" s="7" customFormat="1" ht="16.5" customHeight="1">
      <c r="A168" s="19"/>
      <c r="B168" s="8"/>
      <c r="C168" s="8"/>
      <c r="D168" s="20" t="s">
        <v>159</v>
      </c>
      <c r="E168" s="20"/>
      <c r="F168" s="14">
        <f>SUM(F169:F177)</f>
        <v>422494.82</v>
      </c>
      <c r="G168" s="14">
        <f>SUM(G169:G177)</f>
        <v>483477.67999999993</v>
      </c>
    </row>
    <row r="169" spans="1:7" s="7" customFormat="1" ht="16.5" customHeight="1">
      <c r="A169" s="19"/>
      <c r="B169" s="8"/>
      <c r="C169" s="8"/>
      <c r="D169" s="20"/>
      <c r="E169" s="8" t="s">
        <v>160</v>
      </c>
      <c r="F169" s="13">
        <v>13013.11</v>
      </c>
      <c r="G169" s="13">
        <v>11966.6</v>
      </c>
    </row>
    <row r="170" spans="1:7" s="7" customFormat="1" ht="16.5" customHeight="1">
      <c r="A170" s="19"/>
      <c r="B170" s="8"/>
      <c r="C170" s="8"/>
      <c r="D170" s="20"/>
      <c r="E170" s="8" t="s">
        <v>161</v>
      </c>
      <c r="F170" s="13">
        <v>72097.89</v>
      </c>
      <c r="G170" s="13">
        <v>70028.54</v>
      </c>
    </row>
    <row r="171" spans="1:7" s="7" customFormat="1" ht="16.5" customHeight="1">
      <c r="A171" s="19"/>
      <c r="B171" s="8"/>
      <c r="C171" s="8"/>
      <c r="D171" s="20"/>
      <c r="E171" s="8" t="s">
        <v>162</v>
      </c>
      <c r="F171" s="13">
        <v>2633.05</v>
      </c>
      <c r="G171" s="13">
        <v>3469.73</v>
      </c>
    </row>
    <row r="172" spans="1:7" s="7" customFormat="1" ht="16.5" customHeight="1">
      <c r="A172" s="19"/>
      <c r="B172" s="8"/>
      <c r="C172" s="8"/>
      <c r="D172" s="20"/>
      <c r="E172" s="8" t="s">
        <v>163</v>
      </c>
      <c r="F172" s="13">
        <v>67079.4</v>
      </c>
      <c r="G172" s="13">
        <v>61723.6</v>
      </c>
    </row>
    <row r="173" spans="1:7" s="7" customFormat="1" ht="16.5" customHeight="1">
      <c r="A173" s="19"/>
      <c r="B173" s="8"/>
      <c r="C173" s="8"/>
      <c r="D173" s="20"/>
      <c r="E173" s="8" t="s">
        <v>164</v>
      </c>
      <c r="F173" s="13">
        <v>76133.93</v>
      </c>
      <c r="G173" s="13">
        <v>63719.95</v>
      </c>
    </row>
    <row r="174" spans="1:7" s="7" customFormat="1" ht="16.5" customHeight="1">
      <c r="A174" s="19"/>
      <c r="B174" s="8"/>
      <c r="C174" s="8"/>
      <c r="D174" s="20"/>
      <c r="E174" s="8" t="s">
        <v>165</v>
      </c>
      <c r="F174" s="13">
        <v>27547.16</v>
      </c>
      <c r="G174" s="13">
        <v>34816.96</v>
      </c>
    </row>
    <row r="175" spans="1:7" s="7" customFormat="1" ht="16.5" customHeight="1" hidden="1">
      <c r="A175" s="19"/>
      <c r="B175" s="8"/>
      <c r="C175" s="8"/>
      <c r="D175" s="20"/>
      <c r="E175" s="8" t="s">
        <v>166</v>
      </c>
      <c r="F175" s="13"/>
      <c r="G175" s="13"/>
    </row>
    <row r="176" spans="1:7" s="7" customFormat="1" ht="16.5" customHeight="1">
      <c r="A176" s="19"/>
      <c r="B176" s="8"/>
      <c r="C176" s="8"/>
      <c r="D176" s="20"/>
      <c r="E176" s="8" t="s">
        <v>167</v>
      </c>
      <c r="F176" s="13">
        <v>158401.52</v>
      </c>
      <c r="G176" s="13">
        <v>228613.95</v>
      </c>
    </row>
    <row r="177" spans="1:7" s="7" customFormat="1" ht="16.5" customHeight="1">
      <c r="A177" s="19"/>
      <c r="B177" s="8"/>
      <c r="C177" s="8"/>
      <c r="D177" s="20"/>
      <c r="E177" s="8" t="s">
        <v>168</v>
      </c>
      <c r="F177" s="13">
        <v>5588.76</v>
      </c>
      <c r="G177" s="13">
        <v>9138.35</v>
      </c>
    </row>
    <row r="178" spans="1:7" s="7" customFormat="1" ht="16.5" customHeight="1">
      <c r="A178" s="19"/>
      <c r="B178" s="8"/>
      <c r="C178" s="8" t="s">
        <v>169</v>
      </c>
      <c r="D178" s="20"/>
      <c r="E178" s="8"/>
      <c r="F178" s="13">
        <f>F179+F190+F191+F192</f>
        <v>25793.06</v>
      </c>
      <c r="G178" s="13">
        <f>G179+G190+G191+G192</f>
        <v>30741.65</v>
      </c>
    </row>
    <row r="179" spans="1:7" s="7" customFormat="1" ht="16.5" customHeight="1">
      <c r="A179" s="19"/>
      <c r="B179" s="8"/>
      <c r="C179" s="8"/>
      <c r="D179" s="20" t="s">
        <v>170</v>
      </c>
      <c r="E179" s="20"/>
      <c r="F179" s="14">
        <f>SUM(F180:F189)</f>
        <v>25615.4</v>
      </c>
      <c r="G179" s="14">
        <f>SUM(G180:G189)</f>
        <v>30741.65</v>
      </c>
    </row>
    <row r="180" spans="1:7" s="7" customFormat="1" ht="16.5" customHeight="1">
      <c r="A180" s="19"/>
      <c r="B180" s="8"/>
      <c r="C180" s="8"/>
      <c r="D180" s="20"/>
      <c r="E180" s="8" t="s">
        <v>171</v>
      </c>
      <c r="F180" s="13">
        <v>704</v>
      </c>
      <c r="G180" s="13">
        <v>704</v>
      </c>
    </row>
    <row r="181" spans="1:7" s="7" customFormat="1" ht="16.5" customHeight="1" hidden="1">
      <c r="A181" s="19"/>
      <c r="B181" s="8"/>
      <c r="C181" s="8"/>
      <c r="D181" s="20"/>
      <c r="E181" s="8" t="s">
        <v>172</v>
      </c>
      <c r="F181" s="13"/>
      <c r="G181" s="13"/>
    </row>
    <row r="182" spans="1:7" s="7" customFormat="1" ht="16.5" customHeight="1">
      <c r="A182" s="19"/>
      <c r="B182" s="8"/>
      <c r="C182" s="8"/>
      <c r="D182" s="20"/>
      <c r="E182" s="8" t="s">
        <v>173</v>
      </c>
      <c r="F182" s="13">
        <v>16560.4</v>
      </c>
      <c r="G182" s="13">
        <v>22317.55</v>
      </c>
    </row>
    <row r="183" spans="1:7" s="7" customFormat="1" ht="16.5" customHeight="1" hidden="1">
      <c r="A183" s="19"/>
      <c r="B183" s="8"/>
      <c r="C183" s="8"/>
      <c r="D183" s="20"/>
      <c r="E183" s="8" t="s">
        <v>174</v>
      </c>
      <c r="F183" s="13"/>
      <c r="G183" s="13"/>
    </row>
    <row r="184" spans="1:7" s="7" customFormat="1" ht="16.5" customHeight="1">
      <c r="A184" s="19"/>
      <c r="B184" s="8"/>
      <c r="C184" s="8"/>
      <c r="D184" s="20"/>
      <c r="E184" s="8" t="s">
        <v>175</v>
      </c>
      <c r="F184" s="13">
        <v>189.2</v>
      </c>
      <c r="G184" s="13">
        <v>189.2</v>
      </c>
    </row>
    <row r="185" spans="1:7" s="7" customFormat="1" ht="16.5" customHeight="1" hidden="1">
      <c r="A185" s="19"/>
      <c r="B185" s="8"/>
      <c r="C185" s="8"/>
      <c r="D185" s="20"/>
      <c r="E185" s="8" t="s">
        <v>176</v>
      </c>
      <c r="F185" s="13"/>
      <c r="G185" s="13"/>
    </row>
    <row r="186" spans="1:7" s="7" customFormat="1" ht="16.5" customHeight="1" hidden="1">
      <c r="A186" s="19"/>
      <c r="B186" s="8"/>
      <c r="C186" s="8"/>
      <c r="D186" s="20"/>
      <c r="E186" s="8" t="s">
        <v>177</v>
      </c>
      <c r="F186" s="13"/>
      <c r="G186" s="13"/>
    </row>
    <row r="187" spans="1:7" s="7" customFormat="1" ht="16.5" customHeight="1">
      <c r="A187" s="19"/>
      <c r="B187" s="8"/>
      <c r="C187" s="8"/>
      <c r="D187" s="20"/>
      <c r="E187" s="8" t="s">
        <v>178</v>
      </c>
      <c r="F187" s="13">
        <v>1268.8</v>
      </c>
      <c r="G187" s="13">
        <v>1268.8</v>
      </c>
    </row>
    <row r="188" spans="1:7" s="7" customFormat="1" ht="16.5" customHeight="1" hidden="1">
      <c r="A188" s="19"/>
      <c r="B188" s="8"/>
      <c r="C188" s="8"/>
      <c r="D188" s="20"/>
      <c r="E188" s="8" t="s">
        <v>179</v>
      </c>
      <c r="F188" s="13"/>
      <c r="G188" s="13"/>
    </row>
    <row r="189" spans="1:7" s="7" customFormat="1" ht="16.5" customHeight="1">
      <c r="A189" s="19"/>
      <c r="B189" s="8"/>
      <c r="C189" s="8"/>
      <c r="D189" s="20"/>
      <c r="E189" s="8" t="s">
        <v>180</v>
      </c>
      <c r="F189" s="13">
        <v>6893</v>
      </c>
      <c r="G189" s="13">
        <v>6262.1</v>
      </c>
    </row>
    <row r="190" spans="1:7" s="7" customFormat="1" ht="16.5" customHeight="1">
      <c r="A190" s="19"/>
      <c r="B190" s="8"/>
      <c r="C190" s="8"/>
      <c r="D190" s="20" t="s">
        <v>181</v>
      </c>
      <c r="E190" s="20"/>
      <c r="F190" s="14">
        <v>0</v>
      </c>
      <c r="G190" s="14">
        <v>0</v>
      </c>
    </row>
    <row r="191" spans="1:7" s="7" customFormat="1" ht="16.5" customHeight="1">
      <c r="A191" s="19"/>
      <c r="B191" s="8"/>
      <c r="C191" s="8"/>
      <c r="D191" s="20" t="s">
        <v>182</v>
      </c>
      <c r="E191" s="20"/>
      <c r="F191" s="14">
        <v>0</v>
      </c>
      <c r="G191" s="14">
        <v>0</v>
      </c>
    </row>
    <row r="192" spans="1:7" s="7" customFormat="1" ht="16.5" customHeight="1">
      <c r="A192" s="19"/>
      <c r="B192" s="8"/>
      <c r="C192" s="8"/>
      <c r="D192" s="20" t="s">
        <v>183</v>
      </c>
      <c r="E192" s="20"/>
      <c r="F192" s="14">
        <f>SUM(F193)</f>
        <v>177.66</v>
      </c>
      <c r="G192" s="14">
        <f>SUM(G193)</f>
        <v>0</v>
      </c>
    </row>
    <row r="193" spans="1:7" s="7" customFormat="1" ht="16.5" customHeight="1">
      <c r="A193" s="19"/>
      <c r="B193" s="8"/>
      <c r="C193" s="8"/>
      <c r="D193" s="20"/>
      <c r="E193" s="8" t="s">
        <v>184</v>
      </c>
      <c r="F193" s="13">
        <v>177.66</v>
      </c>
      <c r="G193" s="13">
        <v>0</v>
      </c>
    </row>
    <row r="194" spans="1:7" s="7" customFormat="1" ht="16.5" customHeight="1">
      <c r="A194" s="19"/>
      <c r="B194" s="8"/>
      <c r="C194" s="8" t="s">
        <v>185</v>
      </c>
      <c r="D194" s="20"/>
      <c r="E194" s="8"/>
      <c r="F194" s="13">
        <f>F195</f>
        <v>31083.829999999998</v>
      </c>
      <c r="G194" s="13">
        <f>G195</f>
        <v>42350.06</v>
      </c>
    </row>
    <row r="195" spans="1:7" s="7" customFormat="1" ht="16.5" customHeight="1">
      <c r="A195" s="19"/>
      <c r="B195" s="8"/>
      <c r="C195" s="8"/>
      <c r="D195" s="20" t="s">
        <v>186</v>
      </c>
      <c r="E195" s="20"/>
      <c r="F195" s="14">
        <f>SUM(F196:F199)</f>
        <v>31083.829999999998</v>
      </c>
      <c r="G195" s="14">
        <f>SUM(G196:G199)</f>
        <v>42350.06</v>
      </c>
    </row>
    <row r="196" spans="1:7" s="7" customFormat="1" ht="16.5" customHeight="1">
      <c r="A196" s="19"/>
      <c r="B196" s="8"/>
      <c r="C196" s="8"/>
      <c r="D196" s="20"/>
      <c r="E196" s="8" t="s">
        <v>187</v>
      </c>
      <c r="F196" s="13">
        <v>24409.69</v>
      </c>
      <c r="G196" s="13">
        <v>34442.52</v>
      </c>
    </row>
    <row r="197" spans="1:7" s="7" customFormat="1" ht="16.5" customHeight="1">
      <c r="A197" s="19"/>
      <c r="B197" s="8"/>
      <c r="C197" s="8"/>
      <c r="D197" s="20"/>
      <c r="E197" s="8" t="s">
        <v>188</v>
      </c>
      <c r="F197" s="13">
        <v>160.64</v>
      </c>
      <c r="G197" s="13">
        <v>852.8</v>
      </c>
    </row>
    <row r="198" spans="1:7" s="7" customFormat="1" ht="16.5" customHeight="1">
      <c r="A198" s="19"/>
      <c r="B198" s="8"/>
      <c r="C198" s="8"/>
      <c r="D198" s="20"/>
      <c r="E198" s="8" t="s">
        <v>189</v>
      </c>
      <c r="F198" s="13">
        <v>59.12</v>
      </c>
      <c r="G198" s="13">
        <v>13.1</v>
      </c>
    </row>
    <row r="199" spans="1:7" s="7" customFormat="1" ht="16.5" customHeight="1">
      <c r="A199" s="19"/>
      <c r="B199" s="8"/>
      <c r="C199" s="8"/>
      <c r="D199" s="20"/>
      <c r="E199" s="8" t="s">
        <v>190</v>
      </c>
      <c r="F199" s="13">
        <v>6454.38</v>
      </c>
      <c r="G199" s="13">
        <v>7041.64</v>
      </c>
    </row>
    <row r="200" spans="1:7" s="7" customFormat="1" ht="16.5" customHeight="1">
      <c r="A200" s="19"/>
      <c r="B200" s="8"/>
      <c r="C200" s="8" t="s">
        <v>191</v>
      </c>
      <c r="D200" s="20"/>
      <c r="E200" s="8"/>
      <c r="F200" s="13">
        <f>F201</f>
        <v>53439.409999999996</v>
      </c>
      <c r="G200" s="13">
        <f>G201</f>
        <v>60396.09</v>
      </c>
    </row>
    <row r="201" spans="1:7" s="7" customFormat="1" ht="16.5" customHeight="1">
      <c r="A201" s="19"/>
      <c r="B201" s="8"/>
      <c r="C201" s="21"/>
      <c r="D201" s="20" t="s">
        <v>191</v>
      </c>
      <c r="E201" s="20"/>
      <c r="F201" s="14">
        <f>SUM(F202:F206)</f>
        <v>53439.409999999996</v>
      </c>
      <c r="G201" s="14">
        <f>SUM(G202:G206)</f>
        <v>60396.09</v>
      </c>
    </row>
    <row r="202" spans="1:7" s="7" customFormat="1" ht="16.5" customHeight="1">
      <c r="A202" s="19"/>
      <c r="B202" s="8"/>
      <c r="C202" s="21"/>
      <c r="D202" s="20"/>
      <c r="E202" s="8" t="s">
        <v>192</v>
      </c>
      <c r="F202" s="13">
        <v>44669.53</v>
      </c>
      <c r="G202" s="13">
        <v>47595.96</v>
      </c>
    </row>
    <row r="203" spans="1:7" s="7" customFormat="1" ht="16.5" customHeight="1">
      <c r="A203" s="19"/>
      <c r="B203" s="8"/>
      <c r="C203" s="21"/>
      <c r="D203" s="20"/>
      <c r="E203" s="8" t="s">
        <v>193</v>
      </c>
      <c r="F203" s="13">
        <v>1840.95</v>
      </c>
      <c r="G203" s="13">
        <v>4755.16</v>
      </c>
    </row>
    <row r="204" spans="1:7" s="7" customFormat="1" ht="16.5" customHeight="1">
      <c r="A204" s="19"/>
      <c r="B204" s="8"/>
      <c r="C204" s="21"/>
      <c r="D204" s="20"/>
      <c r="E204" s="8" t="s">
        <v>194</v>
      </c>
      <c r="F204" s="13">
        <v>120</v>
      </c>
      <c r="G204" s="13">
        <v>285</v>
      </c>
    </row>
    <row r="205" spans="1:7" s="7" customFormat="1" ht="16.5" customHeight="1">
      <c r="A205" s="19"/>
      <c r="B205" s="8"/>
      <c r="C205" s="21"/>
      <c r="D205" s="20"/>
      <c r="E205" s="8" t="s">
        <v>195</v>
      </c>
      <c r="F205" s="13">
        <v>6808.93</v>
      </c>
      <c r="G205" s="13">
        <v>6909.97</v>
      </c>
    </row>
    <row r="206" spans="1:7" s="7" customFormat="1" ht="16.5" customHeight="1">
      <c r="A206" s="19"/>
      <c r="B206" s="8"/>
      <c r="C206" s="21"/>
      <c r="D206" s="20"/>
      <c r="E206" s="8" t="s">
        <v>196</v>
      </c>
      <c r="F206" s="13">
        <v>0</v>
      </c>
      <c r="G206" s="13">
        <v>850</v>
      </c>
    </row>
    <row r="207" spans="1:7" s="7" customFormat="1" ht="16.5" customHeight="1">
      <c r="A207" s="19"/>
      <c r="B207" s="3" t="s">
        <v>197</v>
      </c>
      <c r="C207" s="3"/>
      <c r="D207" s="5"/>
      <c r="E207" s="3"/>
      <c r="F207" s="6">
        <f>F208</f>
        <v>0</v>
      </c>
      <c r="G207" s="6">
        <f>G208</f>
        <v>0</v>
      </c>
    </row>
    <row r="208" spans="1:7" s="7" customFormat="1" ht="16.5" customHeight="1">
      <c r="A208" s="19"/>
      <c r="B208" s="8"/>
      <c r="C208" s="21" t="s">
        <v>198</v>
      </c>
      <c r="D208" s="20"/>
      <c r="E208" s="21"/>
      <c r="F208" s="22">
        <f>F209+F210</f>
        <v>0</v>
      </c>
      <c r="G208" s="22">
        <f>G209+G210</f>
        <v>0</v>
      </c>
    </row>
    <row r="209" spans="1:7" s="7" customFormat="1" ht="16.5" customHeight="1">
      <c r="A209" s="19"/>
      <c r="B209" s="8"/>
      <c r="C209" s="21"/>
      <c r="D209" s="20" t="s">
        <v>199</v>
      </c>
      <c r="E209" s="20"/>
      <c r="F209" s="27">
        <v>0</v>
      </c>
      <c r="G209" s="27">
        <v>0</v>
      </c>
    </row>
    <row r="210" spans="1:7" s="7" customFormat="1" ht="16.5" customHeight="1">
      <c r="A210" s="19"/>
      <c r="B210" s="8"/>
      <c r="C210" s="21"/>
      <c r="D210" s="20" t="s">
        <v>200</v>
      </c>
      <c r="E210" s="20"/>
      <c r="F210" s="27">
        <v>0</v>
      </c>
      <c r="G210" s="27">
        <v>0</v>
      </c>
    </row>
    <row r="211" spans="1:7" s="7" customFormat="1" ht="16.5" customHeight="1">
      <c r="A211" s="9"/>
      <c r="B211" s="3" t="s">
        <v>201</v>
      </c>
      <c r="C211" s="3"/>
      <c r="D211" s="5"/>
      <c r="E211" s="3"/>
      <c r="F211" s="6">
        <f>F212+F215+F223+F226</f>
        <v>8761275.95</v>
      </c>
      <c r="G211" s="6">
        <f>G212+G215+G223+G226</f>
        <v>8347606.96</v>
      </c>
    </row>
    <row r="212" spans="1:7" s="7" customFormat="1" ht="16.5" customHeight="1">
      <c r="A212" s="19"/>
      <c r="B212" s="8"/>
      <c r="C212" s="8" t="s">
        <v>202</v>
      </c>
      <c r="D212" s="20"/>
      <c r="E212" s="8"/>
      <c r="F212" s="13">
        <f>F213</f>
        <v>6556834.21</v>
      </c>
      <c r="G212" s="13">
        <f>G213</f>
        <v>6118454.38</v>
      </c>
    </row>
    <row r="213" spans="1:7" s="7" customFormat="1" ht="16.5" customHeight="1">
      <c r="A213" s="19"/>
      <c r="B213" s="8"/>
      <c r="C213" s="8"/>
      <c r="D213" s="20" t="s">
        <v>203</v>
      </c>
      <c r="E213" s="20"/>
      <c r="F213" s="14">
        <f>SUM(F214)</f>
        <v>6556834.21</v>
      </c>
      <c r="G213" s="14">
        <f>SUM(G214)</f>
        <v>6118454.38</v>
      </c>
    </row>
    <row r="214" spans="1:7" s="7" customFormat="1" ht="16.5" customHeight="1">
      <c r="A214" s="19"/>
      <c r="B214" s="8"/>
      <c r="C214" s="8"/>
      <c r="D214" s="20"/>
      <c r="E214" s="8" t="s">
        <v>203</v>
      </c>
      <c r="F214" s="13">
        <v>6556834.21</v>
      </c>
      <c r="G214" s="13">
        <v>6118454.38</v>
      </c>
    </row>
    <row r="215" spans="1:7" s="7" customFormat="1" ht="16.5" customHeight="1">
      <c r="A215" s="19"/>
      <c r="B215" s="8"/>
      <c r="C215" s="8" t="s">
        <v>204</v>
      </c>
      <c r="D215" s="20"/>
      <c r="E215" s="8"/>
      <c r="F215" s="13">
        <f>F216+F218+F221</f>
        <v>1865378.82</v>
      </c>
      <c r="G215" s="13">
        <f>G216+G218+G221</f>
        <v>1727428.08</v>
      </c>
    </row>
    <row r="216" spans="1:7" s="7" customFormat="1" ht="16.5" customHeight="1">
      <c r="A216" s="19"/>
      <c r="B216" s="8"/>
      <c r="C216" s="8"/>
      <c r="D216" s="20" t="s">
        <v>205</v>
      </c>
      <c r="E216" s="20"/>
      <c r="F216" s="14">
        <f>F217</f>
        <v>1865378.82</v>
      </c>
      <c r="G216" s="14">
        <f>G217</f>
        <v>1727428.08</v>
      </c>
    </row>
    <row r="217" spans="1:7" s="7" customFormat="1" ht="16.5" customHeight="1">
      <c r="A217" s="19"/>
      <c r="B217" s="8"/>
      <c r="C217" s="8"/>
      <c r="D217" s="20"/>
      <c r="E217" s="8" t="s">
        <v>206</v>
      </c>
      <c r="F217" s="13">
        <v>1865378.82</v>
      </c>
      <c r="G217" s="13">
        <v>1727428.08</v>
      </c>
    </row>
    <row r="218" spans="1:7" s="7" customFormat="1" ht="16.5" customHeight="1" hidden="1">
      <c r="A218" s="19"/>
      <c r="B218" s="8"/>
      <c r="C218" s="8"/>
      <c r="D218" s="20" t="s">
        <v>207</v>
      </c>
      <c r="E218" s="20"/>
      <c r="F218" s="13">
        <v>0</v>
      </c>
      <c r="G218" s="13">
        <v>0</v>
      </c>
    </row>
    <row r="219" spans="1:7" s="7" customFormat="1" ht="16.5" customHeight="1" hidden="1">
      <c r="A219" s="19"/>
      <c r="B219" s="8"/>
      <c r="C219" s="8"/>
      <c r="D219" s="20"/>
      <c r="E219" s="8" t="s">
        <v>208</v>
      </c>
      <c r="F219" s="13">
        <v>0</v>
      </c>
      <c r="G219" s="13">
        <v>0</v>
      </c>
    </row>
    <row r="220" spans="1:7" s="7" customFormat="1" ht="16.5" customHeight="1" hidden="1">
      <c r="A220" s="19"/>
      <c r="B220" s="8"/>
      <c r="C220" s="8"/>
      <c r="D220" s="20"/>
      <c r="E220" s="8" t="s">
        <v>209</v>
      </c>
      <c r="F220" s="13">
        <v>0</v>
      </c>
      <c r="G220" s="13">
        <v>0</v>
      </c>
    </row>
    <row r="221" spans="1:7" s="7" customFormat="1" ht="16.5" customHeight="1" hidden="1">
      <c r="A221" s="19"/>
      <c r="B221" s="8"/>
      <c r="C221" s="8"/>
      <c r="D221" s="20" t="s">
        <v>210</v>
      </c>
      <c r="E221" s="20"/>
      <c r="F221" s="13">
        <v>0</v>
      </c>
      <c r="G221" s="13">
        <v>0</v>
      </c>
    </row>
    <row r="222" spans="1:7" s="7" customFormat="1" ht="16.5" customHeight="1" hidden="1">
      <c r="A222" s="19"/>
      <c r="B222" s="8"/>
      <c r="C222" s="8"/>
      <c r="D222" s="20"/>
      <c r="E222" s="8" t="s">
        <v>210</v>
      </c>
      <c r="F222" s="13">
        <v>0</v>
      </c>
      <c r="G222" s="13">
        <v>0</v>
      </c>
    </row>
    <row r="223" spans="1:7" s="7" customFormat="1" ht="16.5" customHeight="1">
      <c r="A223" s="19"/>
      <c r="B223" s="8"/>
      <c r="C223" s="8" t="s">
        <v>211</v>
      </c>
      <c r="D223" s="20"/>
      <c r="E223" s="8"/>
      <c r="F223" s="13">
        <f>F224</f>
        <v>123484.56</v>
      </c>
      <c r="G223" s="13">
        <f>G224</f>
        <v>332317.36</v>
      </c>
    </row>
    <row r="224" spans="1:7" s="7" customFormat="1" ht="16.5" customHeight="1">
      <c r="A224" s="19"/>
      <c r="B224" s="8"/>
      <c r="C224" s="8"/>
      <c r="D224" s="20" t="s">
        <v>212</v>
      </c>
      <c r="E224" s="20"/>
      <c r="F224" s="14">
        <f>F225</f>
        <v>123484.56</v>
      </c>
      <c r="G224" s="14">
        <f>G225</f>
        <v>332317.36</v>
      </c>
    </row>
    <row r="225" spans="1:7" s="7" customFormat="1" ht="16.5" customHeight="1">
      <c r="A225" s="19"/>
      <c r="B225" s="8"/>
      <c r="C225" s="8"/>
      <c r="D225" s="20"/>
      <c r="E225" s="8" t="s">
        <v>212</v>
      </c>
      <c r="F225" s="13">
        <v>123484.56</v>
      </c>
      <c r="G225" s="13">
        <v>332317.36</v>
      </c>
    </row>
    <row r="226" spans="1:7" s="7" customFormat="1" ht="16.5" customHeight="1">
      <c r="A226" s="19"/>
      <c r="B226" s="8"/>
      <c r="C226" s="8" t="s">
        <v>213</v>
      </c>
      <c r="D226" s="20"/>
      <c r="E226" s="8"/>
      <c r="F226" s="13">
        <f>F227</f>
        <v>215578.36</v>
      </c>
      <c r="G226" s="13">
        <f>G227</f>
        <v>169407.13999999998</v>
      </c>
    </row>
    <row r="227" spans="1:7" s="7" customFormat="1" ht="16.5" customHeight="1">
      <c r="A227" s="19"/>
      <c r="B227" s="8"/>
      <c r="C227" s="21"/>
      <c r="D227" s="20" t="s">
        <v>214</v>
      </c>
      <c r="E227" s="20"/>
      <c r="F227" s="14">
        <f>SUM(F228:F237)</f>
        <v>215578.36</v>
      </c>
      <c r="G227" s="14">
        <f>SUM(G228:G237)</f>
        <v>169407.13999999998</v>
      </c>
    </row>
    <row r="228" spans="1:7" s="7" customFormat="1" ht="16.5" customHeight="1">
      <c r="A228" s="19"/>
      <c r="B228" s="8"/>
      <c r="C228" s="21"/>
      <c r="D228" s="20"/>
      <c r="E228" s="8" t="s">
        <v>215</v>
      </c>
      <c r="F228" s="13">
        <v>7390.05</v>
      </c>
      <c r="G228" s="13">
        <v>6736.75</v>
      </c>
    </row>
    <row r="229" spans="1:7" s="7" customFormat="1" ht="16.5" customHeight="1">
      <c r="A229" s="19"/>
      <c r="B229" s="8"/>
      <c r="C229" s="21"/>
      <c r="D229" s="20"/>
      <c r="E229" s="28" t="s">
        <v>216</v>
      </c>
      <c r="F229" s="13">
        <v>14278.7</v>
      </c>
      <c r="G229" s="13">
        <v>14156.96</v>
      </c>
    </row>
    <row r="230" spans="1:7" s="7" customFormat="1" ht="16.5" customHeight="1">
      <c r="A230" s="19"/>
      <c r="B230" s="8"/>
      <c r="C230" s="21"/>
      <c r="D230" s="20"/>
      <c r="E230" s="8" t="s">
        <v>217</v>
      </c>
      <c r="F230" s="13">
        <v>2108.3</v>
      </c>
      <c r="G230" s="13">
        <v>3006.94</v>
      </c>
    </row>
    <row r="231" spans="1:7" s="7" customFormat="1" ht="16.5" customHeight="1">
      <c r="A231" s="19"/>
      <c r="B231" s="8"/>
      <c r="C231" s="21"/>
      <c r="D231" s="20"/>
      <c r="E231" s="8" t="s">
        <v>218</v>
      </c>
      <c r="F231" s="29">
        <v>70700</v>
      </c>
      <c r="G231" s="29">
        <v>19126.47</v>
      </c>
    </row>
    <row r="232" spans="1:7" s="7" customFormat="1" ht="16.5" customHeight="1">
      <c r="A232" s="19"/>
      <c r="B232" s="8"/>
      <c r="C232" s="21"/>
      <c r="D232" s="20"/>
      <c r="E232" s="8" t="s">
        <v>219</v>
      </c>
      <c r="F232" s="29">
        <v>1178.93</v>
      </c>
      <c r="G232" s="29">
        <v>1107.9</v>
      </c>
    </row>
    <row r="233" spans="1:7" s="7" customFormat="1" ht="16.5" customHeight="1" hidden="1">
      <c r="A233" s="19"/>
      <c r="B233" s="8"/>
      <c r="C233" s="21"/>
      <c r="D233" s="20"/>
      <c r="E233" s="8" t="s">
        <v>220</v>
      </c>
      <c r="F233" s="13">
        <v>0</v>
      </c>
      <c r="G233" s="13">
        <v>0</v>
      </c>
    </row>
    <row r="234" spans="1:7" s="7" customFormat="1" ht="16.5" customHeight="1">
      <c r="A234" s="19"/>
      <c r="B234" s="8"/>
      <c r="C234" s="21"/>
      <c r="D234" s="20"/>
      <c r="E234" s="8" t="s">
        <v>221</v>
      </c>
      <c r="F234" s="13">
        <v>80651.58</v>
      </c>
      <c r="G234" s="13">
        <v>79814.41</v>
      </c>
    </row>
    <row r="235" spans="1:7" s="7" customFormat="1" ht="16.5" customHeight="1">
      <c r="A235" s="19"/>
      <c r="B235" s="8"/>
      <c r="C235" s="21"/>
      <c r="D235" s="20"/>
      <c r="E235" s="8" t="s">
        <v>222</v>
      </c>
      <c r="F235" s="13">
        <v>671</v>
      </c>
      <c r="G235" s="13">
        <v>671</v>
      </c>
    </row>
    <row r="236" spans="1:7" s="7" customFormat="1" ht="16.5" customHeight="1">
      <c r="A236" s="19"/>
      <c r="B236" s="8"/>
      <c r="C236" s="21"/>
      <c r="D236" s="20"/>
      <c r="E236" s="8" t="s">
        <v>223</v>
      </c>
      <c r="F236" s="13">
        <v>27648</v>
      </c>
      <c r="G236" s="13">
        <v>26368</v>
      </c>
    </row>
    <row r="237" spans="1:7" s="7" customFormat="1" ht="16.5" customHeight="1">
      <c r="A237" s="19"/>
      <c r="B237" s="8"/>
      <c r="C237" s="21"/>
      <c r="D237" s="20"/>
      <c r="E237" s="8" t="s">
        <v>224</v>
      </c>
      <c r="F237" s="13">
        <v>10951.8</v>
      </c>
      <c r="G237" s="13">
        <v>18418.71</v>
      </c>
    </row>
    <row r="238" spans="1:7" s="7" customFormat="1" ht="16.5" customHeight="1">
      <c r="A238" s="9"/>
      <c r="B238" s="3" t="s">
        <v>225</v>
      </c>
      <c r="C238" s="3"/>
      <c r="D238" s="5"/>
      <c r="E238" s="3"/>
      <c r="F238" s="6">
        <f>F239+F268</f>
        <v>439089.39999999997</v>
      </c>
      <c r="G238" s="6">
        <f>G239+G268</f>
        <v>426106.38999999996</v>
      </c>
    </row>
    <row r="239" spans="1:7" s="7" customFormat="1" ht="16.5" customHeight="1">
      <c r="A239" s="19"/>
      <c r="B239" s="8"/>
      <c r="C239" s="8" t="s">
        <v>226</v>
      </c>
      <c r="D239" s="20"/>
      <c r="E239" s="8"/>
      <c r="F239" s="13">
        <f>F240+F247+F268</f>
        <v>439089.39999999997</v>
      </c>
      <c r="G239" s="13">
        <f>G240+G247+G268</f>
        <v>426106.38999999996</v>
      </c>
    </row>
    <row r="240" spans="1:7" s="7" customFormat="1" ht="16.5" customHeight="1">
      <c r="A240" s="19"/>
      <c r="B240" s="8"/>
      <c r="C240" s="21"/>
      <c r="D240" s="20" t="s">
        <v>227</v>
      </c>
      <c r="E240" s="20"/>
      <c r="F240" s="14">
        <f>SUM(F241:F246)</f>
        <v>7347.17</v>
      </c>
      <c r="G240" s="14">
        <f>SUM(G241:G246)</f>
        <v>6661.12</v>
      </c>
    </row>
    <row r="241" spans="1:7" s="7" customFormat="1" ht="16.5" customHeight="1" hidden="1">
      <c r="A241" s="19"/>
      <c r="B241" s="8"/>
      <c r="C241" s="21"/>
      <c r="D241" s="20"/>
      <c r="E241" s="8" t="s">
        <v>228</v>
      </c>
      <c r="F241" s="13">
        <v>0</v>
      </c>
      <c r="G241" s="13">
        <v>0</v>
      </c>
    </row>
    <row r="242" spans="1:7" s="7" customFormat="1" ht="16.5" customHeight="1" hidden="1">
      <c r="A242" s="19"/>
      <c r="B242" s="8"/>
      <c r="C242" s="21"/>
      <c r="D242" s="20"/>
      <c r="E242" s="8" t="s">
        <v>229</v>
      </c>
      <c r="F242" s="13">
        <v>0</v>
      </c>
      <c r="G242" s="13">
        <v>0</v>
      </c>
    </row>
    <row r="243" spans="1:7" s="7" customFormat="1" ht="16.5" customHeight="1" hidden="1">
      <c r="A243" s="19"/>
      <c r="B243" s="8"/>
      <c r="C243" s="21"/>
      <c r="D243" s="20"/>
      <c r="E243" s="8" t="s">
        <v>230</v>
      </c>
      <c r="F243" s="13">
        <v>0</v>
      </c>
      <c r="G243" s="13">
        <v>0</v>
      </c>
    </row>
    <row r="244" spans="1:7" s="7" customFormat="1" ht="16.5" customHeight="1" hidden="1">
      <c r="A244" s="19"/>
      <c r="B244" s="8"/>
      <c r="C244" s="21"/>
      <c r="D244" s="20"/>
      <c r="E244" s="8" t="s">
        <v>231</v>
      </c>
      <c r="F244" s="13">
        <v>0</v>
      </c>
      <c r="G244" s="13">
        <v>0</v>
      </c>
    </row>
    <row r="245" spans="1:7" s="7" customFormat="1" ht="16.5" customHeight="1" hidden="1">
      <c r="A245" s="19"/>
      <c r="B245" s="8"/>
      <c r="C245" s="21"/>
      <c r="D245" s="20"/>
      <c r="E245" s="8" t="s">
        <v>232</v>
      </c>
      <c r="F245" s="13">
        <v>0</v>
      </c>
      <c r="G245" s="13">
        <v>0</v>
      </c>
    </row>
    <row r="246" spans="1:7" s="7" customFormat="1" ht="16.5" customHeight="1">
      <c r="A246" s="19"/>
      <c r="B246" s="8"/>
      <c r="C246" s="21"/>
      <c r="D246" s="20"/>
      <c r="E246" s="8" t="s">
        <v>233</v>
      </c>
      <c r="F246" s="13">
        <v>7347.17</v>
      </c>
      <c r="G246" s="13">
        <v>6661.12</v>
      </c>
    </row>
    <row r="247" spans="1:7" s="7" customFormat="1" ht="16.5" customHeight="1">
      <c r="A247" s="19"/>
      <c r="B247" s="8"/>
      <c r="C247" s="21"/>
      <c r="D247" s="20" t="s">
        <v>234</v>
      </c>
      <c r="E247" s="20"/>
      <c r="F247" s="14">
        <f>SUM(F248:F267)</f>
        <v>431742.23</v>
      </c>
      <c r="G247" s="14">
        <f>SUM(G248:G267)</f>
        <v>419445.26999999996</v>
      </c>
    </row>
    <row r="248" spans="1:7" s="7" customFormat="1" ht="16.5" customHeight="1">
      <c r="A248" s="19"/>
      <c r="B248" s="8"/>
      <c r="C248" s="21"/>
      <c r="D248" s="20"/>
      <c r="E248" s="8" t="s">
        <v>235</v>
      </c>
      <c r="F248" s="13">
        <v>229386.99</v>
      </c>
      <c r="G248" s="13">
        <v>230539.85</v>
      </c>
    </row>
    <row r="249" spans="1:7" s="7" customFormat="1" ht="16.5" customHeight="1" hidden="1">
      <c r="A249" s="19"/>
      <c r="B249" s="8"/>
      <c r="C249" s="21"/>
      <c r="D249" s="20"/>
      <c r="E249" s="8" t="s">
        <v>236</v>
      </c>
      <c r="F249" s="13">
        <v>0</v>
      </c>
      <c r="G249" s="13">
        <v>0</v>
      </c>
    </row>
    <row r="250" spans="1:7" s="7" customFormat="1" ht="16.5" customHeight="1">
      <c r="A250" s="19"/>
      <c r="B250" s="8"/>
      <c r="C250" s="21"/>
      <c r="D250" s="20"/>
      <c r="E250" s="8" t="s">
        <v>237</v>
      </c>
      <c r="F250" s="13">
        <v>66803.38</v>
      </c>
      <c r="G250" s="13">
        <v>65273.88</v>
      </c>
    </row>
    <row r="251" spans="1:7" s="7" customFormat="1" ht="16.5" customHeight="1">
      <c r="A251" s="19"/>
      <c r="B251" s="8"/>
      <c r="C251" s="21"/>
      <c r="D251" s="20"/>
      <c r="E251" s="8" t="s">
        <v>238</v>
      </c>
      <c r="F251" s="13">
        <v>32135.69</v>
      </c>
      <c r="G251" s="13">
        <v>26581.47</v>
      </c>
    </row>
    <row r="252" spans="1:7" s="7" customFormat="1" ht="16.5" customHeight="1" hidden="1">
      <c r="A252" s="19"/>
      <c r="B252" s="8"/>
      <c r="C252" s="21"/>
      <c r="D252" s="20"/>
      <c r="E252" s="8" t="s">
        <v>239</v>
      </c>
      <c r="F252" s="13">
        <v>0</v>
      </c>
      <c r="G252" s="13">
        <v>0</v>
      </c>
    </row>
    <row r="253" spans="1:7" s="7" customFormat="1" ht="16.5" customHeight="1">
      <c r="A253" s="19"/>
      <c r="B253" s="8"/>
      <c r="C253" s="21"/>
      <c r="D253" s="20"/>
      <c r="E253" s="8" t="s">
        <v>240</v>
      </c>
      <c r="F253" s="13">
        <v>15557.76</v>
      </c>
      <c r="G253" s="13">
        <v>14175.51</v>
      </c>
    </row>
    <row r="254" spans="1:7" s="7" customFormat="1" ht="16.5" customHeight="1">
      <c r="A254" s="19"/>
      <c r="B254" s="8"/>
      <c r="C254" s="21"/>
      <c r="D254" s="20"/>
      <c r="E254" s="8" t="s">
        <v>241</v>
      </c>
      <c r="F254" s="13">
        <v>9823.65</v>
      </c>
      <c r="G254" s="13">
        <v>11950.38</v>
      </c>
    </row>
    <row r="255" spans="1:7" s="7" customFormat="1" ht="16.5" customHeight="1">
      <c r="A255" s="19"/>
      <c r="B255" s="8"/>
      <c r="C255" s="21"/>
      <c r="D255" s="20"/>
      <c r="E255" s="8" t="s">
        <v>242</v>
      </c>
      <c r="F255" s="13">
        <v>6657.86</v>
      </c>
      <c r="G255" s="13">
        <v>6238.44</v>
      </c>
    </row>
    <row r="256" spans="1:7" s="7" customFormat="1" ht="16.5" customHeight="1">
      <c r="A256" s="19"/>
      <c r="B256" s="8"/>
      <c r="C256" s="21"/>
      <c r="D256" s="20"/>
      <c r="E256" s="8" t="s">
        <v>243</v>
      </c>
      <c r="F256" s="13">
        <v>10619.13</v>
      </c>
      <c r="G256" s="13">
        <v>11027.29</v>
      </c>
    </row>
    <row r="257" spans="1:7" s="7" customFormat="1" ht="16.5" customHeight="1">
      <c r="A257" s="19"/>
      <c r="B257" s="8"/>
      <c r="C257" s="21"/>
      <c r="D257" s="20"/>
      <c r="E257" s="8" t="s">
        <v>244</v>
      </c>
      <c r="F257" s="13">
        <v>9914.35</v>
      </c>
      <c r="G257" s="13">
        <v>5041.29</v>
      </c>
    </row>
    <row r="258" spans="1:7" s="7" customFormat="1" ht="16.5" customHeight="1">
      <c r="A258" s="19"/>
      <c r="B258" s="8"/>
      <c r="C258" s="21"/>
      <c r="D258" s="20"/>
      <c r="E258" s="8" t="s">
        <v>245</v>
      </c>
      <c r="F258" s="13">
        <v>766.56</v>
      </c>
      <c r="G258" s="13">
        <v>876.94</v>
      </c>
    </row>
    <row r="259" spans="1:7" s="7" customFormat="1" ht="16.5" customHeight="1">
      <c r="A259" s="19"/>
      <c r="B259" s="8"/>
      <c r="C259" s="21"/>
      <c r="D259" s="20"/>
      <c r="E259" s="8" t="s">
        <v>246</v>
      </c>
      <c r="F259" s="13">
        <v>22616.44</v>
      </c>
      <c r="G259" s="13">
        <v>16705.62</v>
      </c>
    </row>
    <row r="260" spans="1:7" s="7" customFormat="1" ht="16.5" customHeight="1" hidden="1">
      <c r="A260" s="19"/>
      <c r="B260" s="8"/>
      <c r="C260" s="21"/>
      <c r="D260" s="20"/>
      <c r="E260" s="8" t="s">
        <v>247</v>
      </c>
      <c r="F260" s="13">
        <v>0</v>
      </c>
      <c r="G260" s="13">
        <v>0</v>
      </c>
    </row>
    <row r="261" spans="1:7" s="7" customFormat="1" ht="16.5" customHeight="1">
      <c r="A261" s="19"/>
      <c r="B261" s="8"/>
      <c r="C261" s="21"/>
      <c r="D261" s="20"/>
      <c r="E261" s="8" t="s">
        <v>248</v>
      </c>
      <c r="F261" s="13">
        <v>39.41</v>
      </c>
      <c r="G261" s="13">
        <v>52.29</v>
      </c>
    </row>
    <row r="262" spans="1:7" s="7" customFormat="1" ht="16.5" customHeight="1">
      <c r="A262" s="19"/>
      <c r="B262" s="8"/>
      <c r="C262" s="21"/>
      <c r="D262" s="20"/>
      <c r="E262" s="8" t="s">
        <v>249</v>
      </c>
      <c r="F262" s="13">
        <v>12436.62</v>
      </c>
      <c r="G262" s="13">
        <v>15167.87</v>
      </c>
    </row>
    <row r="263" spans="1:7" s="7" customFormat="1" ht="16.5" customHeight="1">
      <c r="A263" s="19"/>
      <c r="B263" s="8"/>
      <c r="C263" s="21"/>
      <c r="D263" s="20"/>
      <c r="E263" s="8" t="s">
        <v>250</v>
      </c>
      <c r="F263" s="13">
        <v>14877.77</v>
      </c>
      <c r="G263" s="13">
        <v>15641.07</v>
      </c>
    </row>
    <row r="264" spans="1:7" s="7" customFormat="1" ht="16.5" customHeight="1" hidden="1">
      <c r="A264" s="19"/>
      <c r="B264" s="8"/>
      <c r="C264" s="21"/>
      <c r="D264" s="20"/>
      <c r="E264" s="8" t="s">
        <v>251</v>
      </c>
      <c r="F264" s="13">
        <v>0</v>
      </c>
      <c r="G264" s="13">
        <v>0</v>
      </c>
    </row>
    <row r="265" spans="1:7" s="7" customFormat="1" ht="16.5" customHeight="1">
      <c r="A265" s="19"/>
      <c r="B265" s="8"/>
      <c r="C265" s="21"/>
      <c r="D265" s="20"/>
      <c r="E265" s="8" t="s">
        <v>252</v>
      </c>
      <c r="F265" s="13"/>
      <c r="G265" s="13">
        <v>38.28</v>
      </c>
    </row>
    <row r="266" spans="1:7" s="7" customFormat="1" ht="16.5" customHeight="1">
      <c r="A266" s="19"/>
      <c r="B266" s="8"/>
      <c r="C266" s="21"/>
      <c r="D266" s="20"/>
      <c r="E266" s="8" t="s">
        <v>253</v>
      </c>
      <c r="F266" s="13">
        <v>106.62</v>
      </c>
      <c r="G266" s="13">
        <v>135.09</v>
      </c>
    </row>
    <row r="267" spans="1:7" s="7" customFormat="1" ht="16.5" customHeight="1" hidden="1">
      <c r="A267" s="19"/>
      <c r="B267" s="8"/>
      <c r="C267" s="21"/>
      <c r="D267" s="20"/>
      <c r="E267" s="8" t="s">
        <v>254</v>
      </c>
      <c r="F267" s="30"/>
      <c r="G267" s="30"/>
    </row>
    <row r="268" spans="1:7" s="7" customFormat="1" ht="16.5" customHeight="1">
      <c r="A268" s="19"/>
      <c r="B268" s="8"/>
      <c r="C268" s="21"/>
      <c r="D268" s="20" t="s">
        <v>255</v>
      </c>
      <c r="E268" s="20"/>
      <c r="F268" s="13">
        <v>0</v>
      </c>
      <c r="G268" s="13">
        <v>0</v>
      </c>
    </row>
    <row r="269" spans="1:7" s="7" customFormat="1" ht="16.5" customHeight="1">
      <c r="A269" s="9"/>
      <c r="B269" s="3" t="s">
        <v>256</v>
      </c>
      <c r="C269" s="3"/>
      <c r="D269" s="5"/>
      <c r="E269" s="3"/>
      <c r="F269" s="6">
        <f>F279</f>
        <v>267380</v>
      </c>
      <c r="G269" s="6">
        <f>G270+G273+G279+G285</f>
        <v>262407.18</v>
      </c>
    </row>
    <row r="270" spans="1:7" s="7" customFormat="1" ht="16.5" customHeight="1">
      <c r="A270" s="19"/>
      <c r="B270" s="8"/>
      <c r="C270" s="21" t="s">
        <v>257</v>
      </c>
      <c r="D270" s="20"/>
      <c r="E270" s="21"/>
      <c r="F270" s="22">
        <f>F271</f>
        <v>0</v>
      </c>
      <c r="G270" s="22">
        <f>G271</f>
        <v>0</v>
      </c>
    </row>
    <row r="271" spans="1:7" s="7" customFormat="1" ht="16.5" customHeight="1">
      <c r="A271" s="19"/>
      <c r="B271" s="8"/>
      <c r="C271" s="21"/>
      <c r="D271" s="20" t="s">
        <v>257</v>
      </c>
      <c r="E271" s="20"/>
      <c r="F271" s="14">
        <f>F272</f>
        <v>0</v>
      </c>
      <c r="G271" s="14">
        <f>G272</f>
        <v>0</v>
      </c>
    </row>
    <row r="272" spans="1:7" s="7" customFormat="1" ht="16.5" customHeight="1" hidden="1">
      <c r="A272" s="19"/>
      <c r="B272" s="8"/>
      <c r="C272" s="21"/>
      <c r="D272" s="20"/>
      <c r="E272" s="8" t="s">
        <v>257</v>
      </c>
      <c r="F272" s="31">
        <f>'[1]Accantonamenti'!A7</f>
        <v>0</v>
      </c>
      <c r="G272" s="31">
        <f>'[1]Accantonamenti'!H7</f>
        <v>0</v>
      </c>
    </row>
    <row r="273" spans="1:7" s="7" customFormat="1" ht="16.5" customHeight="1">
      <c r="A273" s="19"/>
      <c r="B273" s="8"/>
      <c r="C273" s="21" t="s">
        <v>258</v>
      </c>
      <c r="D273" s="20"/>
      <c r="E273" s="21"/>
      <c r="F273" s="32">
        <f>F274</f>
        <v>0</v>
      </c>
      <c r="G273" s="32">
        <f>G274</f>
        <v>11862.41</v>
      </c>
    </row>
    <row r="274" spans="1:7" s="7" customFormat="1" ht="16.5" customHeight="1">
      <c r="A274" s="19"/>
      <c r="B274" s="8"/>
      <c r="C274" s="21"/>
      <c r="D274" s="20" t="s">
        <v>258</v>
      </c>
      <c r="E274" s="20"/>
      <c r="F274" s="27">
        <f>SUM(F275:F278)</f>
        <v>0</v>
      </c>
      <c r="G274" s="27">
        <f>SUM(G275:G278)</f>
        <v>11862.41</v>
      </c>
    </row>
    <row r="275" spans="1:7" s="7" customFormat="1" ht="16.5" customHeight="1" hidden="1">
      <c r="A275" s="19"/>
      <c r="B275" s="8"/>
      <c r="C275" s="21"/>
      <c r="D275" s="20"/>
      <c r="E275" s="8" t="s">
        <v>259</v>
      </c>
      <c r="F275" s="31">
        <f>'[1]Accantonamenti'!A13</f>
        <v>0</v>
      </c>
      <c r="G275" s="31">
        <f>'[1]Accantonamenti'!H13</f>
        <v>0</v>
      </c>
    </row>
    <row r="276" spans="1:7" s="7" customFormat="1" ht="16.5" customHeight="1">
      <c r="A276" s="19"/>
      <c r="B276" s="8"/>
      <c r="C276" s="21"/>
      <c r="D276" s="20"/>
      <c r="E276" s="8" t="s">
        <v>260</v>
      </c>
      <c r="F276" s="31">
        <f>'[1]Accantonamenti'!A19</f>
        <v>0</v>
      </c>
      <c r="G276" s="31">
        <v>11862.41</v>
      </c>
    </row>
    <row r="277" spans="1:7" s="7" customFormat="1" ht="16.5" customHeight="1" hidden="1">
      <c r="A277" s="19"/>
      <c r="B277" s="8"/>
      <c r="C277" s="21"/>
      <c r="D277" s="20"/>
      <c r="E277" s="8" t="s">
        <v>261</v>
      </c>
      <c r="F277" s="31">
        <v>0</v>
      </c>
      <c r="G277" s="31">
        <v>0</v>
      </c>
    </row>
    <row r="278" spans="1:7" s="7" customFormat="1" ht="16.5" customHeight="1" hidden="1">
      <c r="A278" s="19"/>
      <c r="B278" s="8"/>
      <c r="C278" s="21"/>
      <c r="D278" s="20"/>
      <c r="E278" s="8" t="s">
        <v>262</v>
      </c>
      <c r="F278" s="31">
        <v>0</v>
      </c>
      <c r="G278" s="31">
        <v>0</v>
      </c>
    </row>
    <row r="279" spans="1:7" s="7" customFormat="1" ht="16.5" customHeight="1">
      <c r="A279" s="19"/>
      <c r="B279" s="8"/>
      <c r="C279" s="21" t="s">
        <v>263</v>
      </c>
      <c r="D279" s="20"/>
      <c r="E279" s="21"/>
      <c r="F279" s="32">
        <f>F280</f>
        <v>267380</v>
      </c>
      <c r="G279" s="32">
        <f>G280</f>
        <v>250544.77</v>
      </c>
    </row>
    <row r="280" spans="1:7" s="7" customFormat="1" ht="16.5" customHeight="1">
      <c r="A280" s="19"/>
      <c r="B280" s="8"/>
      <c r="C280" s="21"/>
      <c r="D280" s="20" t="s">
        <v>263</v>
      </c>
      <c r="E280" s="20"/>
      <c r="F280" s="14">
        <f>SUM(F281:F284)</f>
        <v>267380</v>
      </c>
      <c r="G280" s="14">
        <f>SUM(G281:G284)</f>
        <v>250544.77</v>
      </c>
    </row>
    <row r="281" spans="1:7" s="7" customFormat="1" ht="16.5" customHeight="1" hidden="1">
      <c r="A281" s="19"/>
      <c r="B281" s="8"/>
      <c r="C281" s="21"/>
      <c r="D281" s="20"/>
      <c r="E281" s="8" t="s">
        <v>264</v>
      </c>
      <c r="F281" s="13">
        <v>0</v>
      </c>
      <c r="G281" s="13">
        <v>0</v>
      </c>
    </row>
    <row r="282" spans="1:7" s="7" customFormat="1" ht="16.5" customHeight="1">
      <c r="A282" s="19"/>
      <c r="B282" s="8"/>
      <c r="C282" s="21"/>
      <c r="D282" s="20"/>
      <c r="E282" s="8" t="s">
        <v>265</v>
      </c>
      <c r="F282" s="13">
        <v>0</v>
      </c>
      <c r="G282" s="13">
        <v>21642.27</v>
      </c>
    </row>
    <row r="283" spans="1:7" s="7" customFormat="1" ht="16.5" customHeight="1" hidden="1">
      <c r="A283" s="19"/>
      <c r="B283" s="8"/>
      <c r="C283" s="21"/>
      <c r="D283" s="20"/>
      <c r="E283" s="8" t="s">
        <v>266</v>
      </c>
      <c r="F283" s="13">
        <v>0</v>
      </c>
      <c r="G283" s="13">
        <v>0</v>
      </c>
    </row>
    <row r="284" spans="1:7" s="7" customFormat="1" ht="16.5" customHeight="1">
      <c r="A284" s="19"/>
      <c r="B284" s="8"/>
      <c r="C284" s="21"/>
      <c r="D284" s="20"/>
      <c r="E284" s="8" t="s">
        <v>267</v>
      </c>
      <c r="F284" s="13">
        <v>267380</v>
      </c>
      <c r="G284" s="13">
        <v>228902.5</v>
      </c>
    </row>
    <row r="285" spans="1:7" s="34" customFormat="1" ht="16.5" customHeight="1">
      <c r="A285" s="33"/>
      <c r="B285" s="21"/>
      <c r="C285" s="21" t="s">
        <v>268</v>
      </c>
      <c r="D285" s="20"/>
      <c r="E285" s="21"/>
      <c r="F285" s="22">
        <f>+F286</f>
        <v>0</v>
      </c>
      <c r="G285" s="22">
        <f>+G286</f>
        <v>0</v>
      </c>
    </row>
    <row r="286" spans="1:7" s="7" customFormat="1" ht="16.5" customHeight="1" hidden="1">
      <c r="A286" s="19"/>
      <c r="B286" s="8"/>
      <c r="C286" s="21"/>
      <c r="D286" s="20" t="s">
        <v>268</v>
      </c>
      <c r="E286" s="8"/>
      <c r="F286" s="31">
        <f>+F287</f>
        <v>0</v>
      </c>
      <c r="G286" s="31">
        <f>+G287</f>
        <v>0</v>
      </c>
    </row>
    <row r="287" spans="1:7" s="7" customFormat="1" ht="16.5" customHeight="1" hidden="1">
      <c r="A287" s="19"/>
      <c r="B287" s="8"/>
      <c r="C287" s="21"/>
      <c r="D287" s="20"/>
      <c r="E287" s="8" t="s">
        <v>269</v>
      </c>
      <c r="F287" s="31"/>
      <c r="G287" s="31">
        <v>0</v>
      </c>
    </row>
    <row r="288" spans="1:7" s="7" customFormat="1" ht="16.5" customHeight="1">
      <c r="A288" s="9"/>
      <c r="B288" s="3" t="s">
        <v>270</v>
      </c>
      <c r="C288" s="3"/>
      <c r="D288" s="5"/>
      <c r="E288" s="3"/>
      <c r="F288" s="6">
        <f>F289</f>
        <v>29119.980000000003</v>
      </c>
      <c r="G288" s="6">
        <f>G289</f>
        <v>40478.43</v>
      </c>
    </row>
    <row r="289" spans="1:7" s="7" customFormat="1" ht="16.5" customHeight="1">
      <c r="A289" s="19"/>
      <c r="B289" s="8"/>
      <c r="C289" s="8" t="s">
        <v>271</v>
      </c>
      <c r="D289" s="20"/>
      <c r="E289" s="8"/>
      <c r="F289" s="13">
        <f>F290+F297</f>
        <v>29119.980000000003</v>
      </c>
      <c r="G289" s="13">
        <f>G290+G297</f>
        <v>40478.43</v>
      </c>
    </row>
    <row r="290" spans="1:7" s="7" customFormat="1" ht="16.5" customHeight="1">
      <c r="A290" s="19"/>
      <c r="B290" s="8"/>
      <c r="C290" s="21"/>
      <c r="D290" s="20" t="s">
        <v>272</v>
      </c>
      <c r="E290" s="20"/>
      <c r="F290" s="14">
        <f>SUM(F291:F296)</f>
        <v>286.63</v>
      </c>
      <c r="G290" s="14">
        <f>SUM(G291:G296)</f>
        <v>459.23</v>
      </c>
    </row>
    <row r="291" spans="1:7" s="7" customFormat="1" ht="16.5" customHeight="1" hidden="1">
      <c r="A291" s="19"/>
      <c r="B291" s="8"/>
      <c r="C291" s="21"/>
      <c r="D291" s="20"/>
      <c r="E291" s="8" t="s">
        <v>273</v>
      </c>
      <c r="F291" s="13">
        <v>0</v>
      </c>
      <c r="G291" s="13">
        <v>0</v>
      </c>
    </row>
    <row r="292" spans="1:7" s="7" customFormat="1" ht="16.5" customHeight="1" hidden="1">
      <c r="A292" s="19"/>
      <c r="B292" s="8"/>
      <c r="C292" s="21"/>
      <c r="D292" s="20"/>
      <c r="E292" s="8" t="s">
        <v>274</v>
      </c>
      <c r="F292" s="13">
        <v>0</v>
      </c>
      <c r="G292" s="13">
        <v>0</v>
      </c>
    </row>
    <row r="293" spans="1:7" s="7" customFormat="1" ht="16.5" customHeight="1">
      <c r="A293" s="19"/>
      <c r="B293" s="8"/>
      <c r="C293" s="21"/>
      <c r="D293" s="20"/>
      <c r="E293" s="8" t="s">
        <v>275</v>
      </c>
      <c r="F293" s="13">
        <v>281</v>
      </c>
      <c r="G293" s="13">
        <v>253.6</v>
      </c>
    </row>
    <row r="294" spans="1:7" s="7" customFormat="1" ht="16.5" customHeight="1" hidden="1">
      <c r="A294" s="19"/>
      <c r="B294" s="8"/>
      <c r="C294" s="21"/>
      <c r="D294" s="20"/>
      <c r="E294" s="8" t="s">
        <v>276</v>
      </c>
      <c r="F294" s="13">
        <v>0</v>
      </c>
      <c r="G294" s="13">
        <v>0</v>
      </c>
    </row>
    <row r="295" spans="1:7" s="7" customFormat="1" ht="16.5" customHeight="1">
      <c r="A295" s="19"/>
      <c r="B295" s="8"/>
      <c r="C295" s="21"/>
      <c r="D295" s="20"/>
      <c r="E295" s="8" t="s">
        <v>277</v>
      </c>
      <c r="F295" s="13">
        <v>5.63</v>
      </c>
      <c r="G295" s="13">
        <v>5.63</v>
      </c>
    </row>
    <row r="296" spans="1:7" s="7" customFormat="1" ht="16.5" customHeight="1">
      <c r="A296" s="19"/>
      <c r="B296" s="8"/>
      <c r="C296" s="21"/>
      <c r="D296" s="20"/>
      <c r="E296" s="8" t="s">
        <v>278</v>
      </c>
      <c r="F296" s="13">
        <v>0</v>
      </c>
      <c r="G296" s="13">
        <v>200</v>
      </c>
    </row>
    <row r="297" spans="1:7" s="7" customFormat="1" ht="16.5" customHeight="1">
      <c r="A297" s="19"/>
      <c r="B297" s="8"/>
      <c r="C297" s="21"/>
      <c r="D297" s="20" t="s">
        <v>279</v>
      </c>
      <c r="E297" s="20"/>
      <c r="F297" s="14">
        <f>SUM(F298:F308)</f>
        <v>28833.350000000002</v>
      </c>
      <c r="G297" s="14">
        <f>SUM(G298:G308)</f>
        <v>40019.2</v>
      </c>
    </row>
    <row r="298" spans="1:7" s="7" customFormat="1" ht="16.5" customHeight="1">
      <c r="A298" s="19"/>
      <c r="B298" s="8"/>
      <c r="C298" s="21"/>
      <c r="D298" s="20"/>
      <c r="E298" s="8" t="s">
        <v>280</v>
      </c>
      <c r="F298" s="13">
        <v>479.58</v>
      </c>
      <c r="G298" s="13">
        <v>597.14</v>
      </c>
    </row>
    <row r="299" spans="1:7" s="7" customFormat="1" ht="16.5" customHeight="1">
      <c r="A299" s="19"/>
      <c r="B299" s="8"/>
      <c r="C299" s="21"/>
      <c r="D299" s="20"/>
      <c r="E299" s="8" t="s">
        <v>281</v>
      </c>
      <c r="F299" s="13">
        <v>720.13</v>
      </c>
      <c r="G299" s="13">
        <v>3203.17</v>
      </c>
    </row>
    <row r="300" spans="1:7" s="7" customFormat="1" ht="16.5" customHeight="1">
      <c r="A300" s="19"/>
      <c r="B300" s="8"/>
      <c r="C300" s="21"/>
      <c r="D300" s="20"/>
      <c r="E300" s="8" t="s">
        <v>282</v>
      </c>
      <c r="F300" s="13">
        <v>6117.11</v>
      </c>
      <c r="G300" s="13">
        <v>5925.7</v>
      </c>
    </row>
    <row r="301" spans="1:7" s="7" customFormat="1" ht="16.5" customHeight="1">
      <c r="A301" s="19"/>
      <c r="B301" s="8"/>
      <c r="C301" s="21"/>
      <c r="D301" s="20"/>
      <c r="E301" s="8" t="s">
        <v>283</v>
      </c>
      <c r="F301" s="13">
        <v>13981.19</v>
      </c>
      <c r="G301" s="13">
        <v>15379.29</v>
      </c>
    </row>
    <row r="302" spans="1:7" s="7" customFormat="1" ht="16.5" customHeight="1">
      <c r="A302" s="19"/>
      <c r="B302" s="8"/>
      <c r="C302" s="21"/>
      <c r="D302" s="20"/>
      <c r="E302" s="8" t="s">
        <v>284</v>
      </c>
      <c r="F302" s="13">
        <v>11.34</v>
      </c>
      <c r="G302" s="13">
        <v>11.94</v>
      </c>
    </row>
    <row r="303" spans="1:7" s="7" customFormat="1" ht="16.5" customHeight="1" hidden="1">
      <c r="A303" s="19"/>
      <c r="B303" s="8"/>
      <c r="C303" s="21"/>
      <c r="D303" s="20"/>
      <c r="E303" s="8" t="s">
        <v>285</v>
      </c>
      <c r="F303" s="13"/>
      <c r="G303" s="13">
        <v>0</v>
      </c>
    </row>
    <row r="304" spans="1:7" s="7" customFormat="1" ht="16.5" customHeight="1">
      <c r="A304" s="19"/>
      <c r="B304" s="8"/>
      <c r="C304" s="21"/>
      <c r="D304" s="20"/>
      <c r="E304" s="8" t="s">
        <v>286</v>
      </c>
      <c r="F304" s="13">
        <v>255.41</v>
      </c>
      <c r="G304" s="13">
        <v>683.05</v>
      </c>
    </row>
    <row r="305" spans="1:7" s="7" customFormat="1" ht="16.5" customHeight="1">
      <c r="A305" s="19"/>
      <c r="B305" s="8"/>
      <c r="C305" s="21"/>
      <c r="D305" s="20"/>
      <c r="E305" s="8" t="s">
        <v>287</v>
      </c>
      <c r="F305" s="13">
        <v>6307.09</v>
      </c>
      <c r="G305" s="13">
        <v>5960.15</v>
      </c>
    </row>
    <row r="306" spans="1:7" s="7" customFormat="1" ht="16.5" customHeight="1">
      <c r="A306" s="19"/>
      <c r="B306" s="8"/>
      <c r="C306" s="21"/>
      <c r="D306" s="20"/>
      <c r="E306" s="8" t="s">
        <v>288</v>
      </c>
      <c r="F306" s="13">
        <v>0</v>
      </c>
      <c r="G306" s="13">
        <v>266.87</v>
      </c>
    </row>
    <row r="307" spans="1:7" s="7" customFormat="1" ht="16.5" customHeight="1">
      <c r="A307" s="19"/>
      <c r="B307" s="8"/>
      <c r="C307" s="21"/>
      <c r="D307" s="20"/>
      <c r="E307" s="8" t="s">
        <v>289</v>
      </c>
      <c r="F307" s="13"/>
      <c r="G307" s="13">
        <v>4678.62</v>
      </c>
    </row>
    <row r="308" spans="1:7" s="7" customFormat="1" ht="16.5" customHeight="1">
      <c r="A308" s="19"/>
      <c r="B308" s="8"/>
      <c r="C308" s="21"/>
      <c r="D308" s="20"/>
      <c r="E308" s="8" t="s">
        <v>290</v>
      </c>
      <c r="F308" s="13">
        <v>961.5</v>
      </c>
      <c r="G308" s="13">
        <v>3313.27</v>
      </c>
    </row>
    <row r="309" spans="1:7" s="7" customFormat="1" ht="16.5" customHeight="1">
      <c r="A309" s="4" t="s">
        <v>291</v>
      </c>
      <c r="B309" s="3"/>
      <c r="C309" s="3"/>
      <c r="D309" s="5"/>
      <c r="E309" s="3"/>
      <c r="F309" s="6">
        <f>F310</f>
        <v>-0.63</v>
      </c>
      <c r="G309" s="6">
        <f>G310</f>
        <v>-5155.25</v>
      </c>
    </row>
    <row r="310" spans="1:7" s="7" customFormat="1" ht="16.5" customHeight="1">
      <c r="A310" s="19"/>
      <c r="B310" s="3" t="s">
        <v>292</v>
      </c>
      <c r="C310" s="3"/>
      <c r="D310" s="5"/>
      <c r="E310" s="3"/>
      <c r="F310" s="6">
        <f>F320</f>
        <v>-0.63</v>
      </c>
      <c r="G310" s="6">
        <f>G320</f>
        <v>-5155.25</v>
      </c>
    </row>
    <row r="311" spans="1:7" s="7" customFormat="1" ht="16.5" customHeight="1">
      <c r="A311" s="19"/>
      <c r="B311" s="8"/>
      <c r="C311" s="21" t="s">
        <v>293</v>
      </c>
      <c r="D311" s="20"/>
      <c r="E311" s="21"/>
      <c r="F311" s="22">
        <f>F312+F314</f>
        <v>0</v>
      </c>
      <c r="G311" s="22">
        <f>G312+G314</f>
        <v>0</v>
      </c>
    </row>
    <row r="312" spans="1:7" s="7" customFormat="1" ht="16.5" customHeight="1">
      <c r="A312" s="19"/>
      <c r="B312" s="8"/>
      <c r="C312" s="21"/>
      <c r="D312" s="20" t="s">
        <v>294</v>
      </c>
      <c r="E312" s="20"/>
      <c r="F312" s="14">
        <f>F313</f>
        <v>0</v>
      </c>
      <c r="G312" s="14">
        <f>G313</f>
        <v>0</v>
      </c>
    </row>
    <row r="313" spans="1:7" s="7" customFormat="1" ht="16.5" customHeight="1" hidden="1">
      <c r="A313" s="19"/>
      <c r="B313" s="8"/>
      <c r="C313" s="21"/>
      <c r="D313" s="20"/>
      <c r="E313" s="8" t="s">
        <v>295</v>
      </c>
      <c r="F313" s="31">
        <v>0</v>
      </c>
      <c r="G313" s="31">
        <v>0</v>
      </c>
    </row>
    <row r="314" spans="1:7" s="7" customFormat="1" ht="16.5" customHeight="1">
      <c r="A314" s="19"/>
      <c r="B314" s="8"/>
      <c r="C314" s="21"/>
      <c r="D314" s="20" t="s">
        <v>293</v>
      </c>
      <c r="E314" s="20"/>
      <c r="F314" s="27">
        <f>SUM(F315:F316)</f>
        <v>0</v>
      </c>
      <c r="G314" s="27">
        <f>SUM(G315:G316)</f>
        <v>0</v>
      </c>
    </row>
    <row r="315" spans="1:7" s="7" customFormat="1" ht="16.5" customHeight="1" hidden="1">
      <c r="A315" s="19"/>
      <c r="B315" s="8"/>
      <c r="C315" s="21"/>
      <c r="D315" s="20"/>
      <c r="E315" s="8" t="s">
        <v>296</v>
      </c>
      <c r="F315" s="31">
        <f>+'[1]Prov.Oner Fin. Str. Imposte'!B7</f>
        <v>0</v>
      </c>
      <c r="G315" s="31">
        <f>+'[1]Prov.Oner Fin. Str. Imposte'!I7</f>
        <v>0</v>
      </c>
    </row>
    <row r="316" spans="1:7" s="7" customFormat="1" ht="16.5" customHeight="1" hidden="1">
      <c r="A316" s="19"/>
      <c r="B316" s="8"/>
      <c r="C316" s="21"/>
      <c r="D316" s="20"/>
      <c r="E316" s="8" t="s">
        <v>297</v>
      </c>
      <c r="F316" s="31">
        <f>+'[1]Prov.Oner Fin. Str. Imposte'!B13</f>
        <v>0</v>
      </c>
      <c r="G316" s="31">
        <f>+'[1]Prov.Oner Fin. Str. Imposte'!I13</f>
        <v>0</v>
      </c>
    </row>
    <row r="317" spans="1:7" s="7" customFormat="1" ht="16.5" customHeight="1" hidden="1">
      <c r="A317" s="19"/>
      <c r="B317" s="8"/>
      <c r="C317" s="21"/>
      <c r="D317" s="20"/>
      <c r="E317" s="8" t="s">
        <v>298</v>
      </c>
      <c r="F317" s="31">
        <v>0</v>
      </c>
      <c r="G317" s="31">
        <v>0</v>
      </c>
    </row>
    <row r="318" spans="1:7" s="7" customFormat="1" ht="16.5" customHeight="1" hidden="1">
      <c r="A318" s="19"/>
      <c r="B318" s="8"/>
      <c r="C318" s="21"/>
      <c r="D318" s="20"/>
      <c r="E318" s="8" t="s">
        <v>299</v>
      </c>
      <c r="F318" s="31">
        <v>0</v>
      </c>
      <c r="G318" s="31">
        <v>0</v>
      </c>
    </row>
    <row r="319" spans="1:7" s="7" customFormat="1" ht="16.5" customHeight="1" hidden="1">
      <c r="A319" s="19"/>
      <c r="B319" s="8"/>
      <c r="C319" s="21"/>
      <c r="D319" s="20"/>
      <c r="E319" s="8" t="s">
        <v>300</v>
      </c>
      <c r="F319" s="31">
        <f>'[1]Prov.Oner Fin. Str. Imposte'!B19</f>
        <v>0</v>
      </c>
      <c r="G319" s="31">
        <f>'[1]Prov.Oner Fin. Str. Imposte'!I19</f>
        <v>0</v>
      </c>
    </row>
    <row r="320" spans="1:7" s="7" customFormat="1" ht="16.5" customHeight="1">
      <c r="A320" s="9"/>
      <c r="B320" s="3" t="s">
        <v>301</v>
      </c>
      <c r="C320" s="3"/>
      <c r="D320" s="5"/>
      <c r="E320" s="3"/>
      <c r="F320" s="6">
        <f>F321+F329+F325</f>
        <v>-0.63</v>
      </c>
      <c r="G320" s="6">
        <f>G321</f>
        <v>-5155.25</v>
      </c>
    </row>
    <row r="321" spans="1:7" s="7" customFormat="1" ht="16.5" customHeight="1">
      <c r="A321" s="19"/>
      <c r="B321" s="8"/>
      <c r="C321" s="8" t="s">
        <v>302</v>
      </c>
      <c r="D321" s="20"/>
      <c r="E321" s="8"/>
      <c r="F321" s="13">
        <f>F322+F324+F326</f>
        <v>-0.63</v>
      </c>
      <c r="G321" s="13">
        <f>-(G322+G324+G326)</f>
        <v>-5155.25</v>
      </c>
    </row>
    <row r="322" spans="1:7" s="7" customFormat="1" ht="16.5" customHeight="1">
      <c r="A322" s="19"/>
      <c r="B322" s="8"/>
      <c r="C322" s="21"/>
      <c r="D322" s="20" t="s">
        <v>303</v>
      </c>
      <c r="E322" s="20"/>
      <c r="F322" s="14">
        <f>F323</f>
        <v>0</v>
      </c>
      <c r="G322" s="14">
        <f>G323</f>
        <v>0</v>
      </c>
    </row>
    <row r="323" spans="1:7" s="7" customFormat="1" ht="16.5" customHeight="1" hidden="1">
      <c r="A323" s="19"/>
      <c r="B323" s="8"/>
      <c r="C323" s="21"/>
      <c r="D323" s="20"/>
      <c r="E323" s="8" t="s">
        <v>303</v>
      </c>
      <c r="F323" s="31">
        <v>0</v>
      </c>
      <c r="G323" s="31">
        <v>0</v>
      </c>
    </row>
    <row r="324" spans="1:7" s="7" customFormat="1" ht="16.5" customHeight="1">
      <c r="A324" s="19"/>
      <c r="B324" s="8"/>
      <c r="C324" s="21"/>
      <c r="D324" s="20" t="s">
        <v>304</v>
      </c>
      <c r="E324" s="20"/>
      <c r="F324" s="27">
        <f>F325</f>
        <v>0</v>
      </c>
      <c r="G324" s="27">
        <f>G325</f>
        <v>5148.11</v>
      </c>
    </row>
    <row r="325" spans="1:7" s="7" customFormat="1" ht="16.5" customHeight="1">
      <c r="A325" s="19"/>
      <c r="B325" s="8"/>
      <c r="C325" s="21"/>
      <c r="D325" s="20"/>
      <c r="E325" s="8" t="s">
        <v>304</v>
      </c>
      <c r="F325" s="31">
        <v>0</v>
      </c>
      <c r="G325" s="31">
        <v>5148.11</v>
      </c>
    </row>
    <row r="326" spans="1:7" s="7" customFormat="1" ht="16.5" customHeight="1">
      <c r="A326" s="19"/>
      <c r="B326" s="8"/>
      <c r="C326" s="21"/>
      <c r="D326" s="20" t="s">
        <v>305</v>
      </c>
      <c r="E326" s="20"/>
      <c r="F326" s="27">
        <f>SUM(F327:F328)</f>
        <v>-0.63</v>
      </c>
      <c r="G326" s="27">
        <f>SUM(G327:G328)</f>
        <v>7.14</v>
      </c>
    </row>
    <row r="327" spans="1:7" s="7" customFormat="1" ht="16.5" customHeight="1">
      <c r="A327" s="19"/>
      <c r="B327" s="8"/>
      <c r="C327" s="21"/>
      <c r="D327" s="20"/>
      <c r="E327" s="8" t="s">
        <v>306</v>
      </c>
      <c r="F327" s="31">
        <v>-0.63</v>
      </c>
      <c r="G327" s="31">
        <v>7.14</v>
      </c>
    </row>
    <row r="328" spans="1:7" s="7" customFormat="1" ht="16.5" customHeight="1" hidden="1">
      <c r="A328" s="19"/>
      <c r="B328" s="8"/>
      <c r="C328" s="21"/>
      <c r="D328" s="20"/>
      <c r="E328" s="8" t="s">
        <v>305</v>
      </c>
      <c r="F328" s="31">
        <v>0</v>
      </c>
      <c r="G328" s="31">
        <v>0</v>
      </c>
    </row>
    <row r="329" spans="1:7" s="7" customFormat="1" ht="16.5" customHeight="1">
      <c r="A329" s="19"/>
      <c r="B329" s="8"/>
      <c r="C329" s="21" t="s">
        <v>307</v>
      </c>
      <c r="D329" s="20"/>
      <c r="E329" s="21"/>
      <c r="F329" s="32">
        <f>F330</f>
        <v>0</v>
      </c>
      <c r="G329" s="32">
        <f>G330</f>
        <v>0</v>
      </c>
    </row>
    <row r="330" spans="1:7" s="7" customFormat="1" ht="16.5" customHeight="1">
      <c r="A330" s="19"/>
      <c r="B330" s="8"/>
      <c r="C330" s="21"/>
      <c r="D330" s="20" t="s">
        <v>307</v>
      </c>
      <c r="E330" s="20"/>
      <c r="F330" s="27">
        <f>SUM(F331:F332)</f>
        <v>0</v>
      </c>
      <c r="G330" s="27">
        <f>SUM(G331:G332)</f>
        <v>0</v>
      </c>
    </row>
    <row r="331" spans="1:7" s="7" customFormat="1" ht="16.5" customHeight="1" hidden="1">
      <c r="A331" s="19"/>
      <c r="B331" s="8"/>
      <c r="C331" s="21"/>
      <c r="D331" s="20"/>
      <c r="E331" s="8" t="s">
        <v>308</v>
      </c>
      <c r="F331" s="31">
        <v>0</v>
      </c>
      <c r="G331" s="31">
        <v>0</v>
      </c>
    </row>
    <row r="332" spans="1:7" s="7" customFormat="1" ht="16.5" customHeight="1" hidden="1">
      <c r="A332" s="19"/>
      <c r="B332" s="8"/>
      <c r="C332" s="21"/>
      <c r="D332" s="20"/>
      <c r="E332" s="8" t="s">
        <v>309</v>
      </c>
      <c r="F332" s="31">
        <v>0</v>
      </c>
      <c r="G332" s="31">
        <v>0</v>
      </c>
    </row>
    <row r="333" spans="1:7" s="7" customFormat="1" ht="16.5" customHeight="1">
      <c r="A333" s="4" t="s">
        <v>310</v>
      </c>
      <c r="B333" s="3"/>
      <c r="C333" s="3"/>
      <c r="D333" s="5"/>
      <c r="E333" s="3"/>
      <c r="F333" s="6">
        <f aca="true" t="shared" si="0" ref="F333:G336">F334</f>
        <v>-17395</v>
      </c>
      <c r="G333" s="6">
        <f t="shared" si="0"/>
        <v>-17395</v>
      </c>
    </row>
    <row r="334" spans="1:7" s="7" customFormat="1" ht="16.5" customHeight="1">
      <c r="A334" s="35"/>
      <c r="B334" s="3" t="s">
        <v>311</v>
      </c>
      <c r="C334" s="3"/>
      <c r="D334" s="5"/>
      <c r="E334" s="3"/>
      <c r="F334" s="6">
        <f t="shared" si="0"/>
        <v>-17395</v>
      </c>
      <c r="G334" s="6">
        <f t="shared" si="0"/>
        <v>-17395</v>
      </c>
    </row>
    <row r="335" spans="1:7" s="7" customFormat="1" ht="16.5" customHeight="1">
      <c r="A335" s="19"/>
      <c r="B335" s="8"/>
      <c r="C335" s="8" t="s">
        <v>311</v>
      </c>
      <c r="D335" s="20"/>
      <c r="E335" s="8"/>
      <c r="F335" s="13">
        <f t="shared" si="0"/>
        <v>-17395</v>
      </c>
      <c r="G335" s="13">
        <f t="shared" si="0"/>
        <v>-17395</v>
      </c>
    </row>
    <row r="336" spans="1:7" s="7" customFormat="1" ht="16.5" customHeight="1">
      <c r="A336" s="19"/>
      <c r="B336" s="8"/>
      <c r="C336" s="21"/>
      <c r="D336" s="20" t="s">
        <v>312</v>
      </c>
      <c r="E336" s="20"/>
      <c r="F336" s="14">
        <f t="shared" si="0"/>
        <v>-17395</v>
      </c>
      <c r="G336" s="14">
        <f t="shared" si="0"/>
        <v>-17395</v>
      </c>
    </row>
    <row r="337" spans="1:7" s="7" customFormat="1" ht="16.5" customHeight="1">
      <c r="A337" s="19"/>
      <c r="B337" s="8"/>
      <c r="C337" s="21"/>
      <c r="D337" s="20"/>
      <c r="E337" s="8" t="s">
        <v>312</v>
      </c>
      <c r="F337" s="13">
        <v>-17395</v>
      </c>
      <c r="G337" s="13">
        <v>-17395</v>
      </c>
    </row>
    <row r="338" spans="1:7" s="7" customFormat="1" ht="16.5" customHeight="1">
      <c r="A338" s="4" t="s">
        <v>313</v>
      </c>
      <c r="B338" s="3"/>
      <c r="C338" s="3"/>
      <c r="D338" s="5"/>
      <c r="E338" s="3"/>
      <c r="F338" s="6">
        <f>F339</f>
        <v>-267967.9299999989</v>
      </c>
      <c r="G338" s="6">
        <f>G339</f>
        <v>0</v>
      </c>
    </row>
    <row r="339" spans="1:7" s="7" customFormat="1" ht="16.5" customHeight="1">
      <c r="A339" s="19"/>
      <c r="B339" s="8"/>
      <c r="C339" s="21" t="s">
        <v>314</v>
      </c>
      <c r="D339" s="20"/>
      <c r="E339" s="21"/>
      <c r="F339" s="22">
        <f>IF(F340&gt;0,F340,F343)</f>
        <v>-267967.9299999989</v>
      </c>
      <c r="G339" s="22">
        <f>IF(G340&gt;0,G340,G343)</f>
        <v>0</v>
      </c>
    </row>
    <row r="340" spans="1:7" s="7" customFormat="1" ht="16.5" customHeight="1">
      <c r="A340" s="19"/>
      <c r="B340" s="8"/>
      <c r="C340" s="21"/>
      <c r="D340" s="20" t="s">
        <v>315</v>
      </c>
      <c r="E340" s="20"/>
      <c r="F340" s="14">
        <f>IF(F341&gt;0,F341,0)</f>
        <v>0</v>
      </c>
      <c r="G340" s="14">
        <f>IF(G341&gt;0,G341,0)</f>
        <v>0</v>
      </c>
    </row>
    <row r="341" spans="1:7" s="7" customFormat="1" ht="16.5" customHeight="1" hidden="1">
      <c r="A341" s="19"/>
      <c r="B341" s="8"/>
      <c r="C341" s="21"/>
      <c r="D341" s="20"/>
      <c r="E341" s="8" t="s">
        <v>316</v>
      </c>
      <c r="F341" s="13">
        <f>IF(SUM(F2-F83+F309+F333)&gt;0,SUM(F2-F83+F309+F333),0)</f>
        <v>0</v>
      </c>
      <c r="G341" s="13">
        <f>IF(SUM(G2-G83+G309+G333)&gt;0,SUM(G2-G83+G309+G333),0)</f>
        <v>0</v>
      </c>
    </row>
    <row r="342" spans="1:7" s="7" customFormat="1" ht="16.5" customHeight="1">
      <c r="A342" s="19"/>
      <c r="B342" s="8"/>
      <c r="C342" s="21"/>
      <c r="D342" s="20" t="s">
        <v>317</v>
      </c>
      <c r="E342" s="20"/>
      <c r="F342" s="14">
        <f>IF(F343&lt;0,F343,0)</f>
        <v>-267967.9299999989</v>
      </c>
      <c r="G342" s="14">
        <f>IF(G343&gt;0,G343,0)</f>
        <v>0</v>
      </c>
    </row>
    <row r="343" spans="1:7" s="7" customFormat="1" ht="16.5" customHeight="1" hidden="1">
      <c r="A343" s="19"/>
      <c r="B343" s="8"/>
      <c r="C343" s="21"/>
      <c r="D343" s="20"/>
      <c r="E343" s="8" t="s">
        <v>318</v>
      </c>
      <c r="F343" s="13">
        <f>IF(SUM(F2-F83+F309+F333)&lt;0,SUM(F2-F83+F309+F333),0)</f>
        <v>-267967.9299999989</v>
      </c>
      <c r="G343" s="13">
        <f>IF(SUM(G2-G83+G309+G333)&lt;0,SUM(G2-G83+G309+G333),0)</f>
        <v>0</v>
      </c>
    </row>
    <row r="344" spans="1:7" s="7" customFormat="1" ht="16.5" customHeight="1">
      <c r="A344" s="36"/>
      <c r="B344" s="36"/>
      <c r="C344" s="37"/>
      <c r="D344" s="38"/>
      <c r="E344" s="36"/>
      <c r="F344" s="39"/>
      <c r="G344" s="39"/>
    </row>
    <row r="345" spans="1:7" s="7" customFormat="1" ht="16.5" customHeight="1">
      <c r="A345" s="36"/>
      <c r="B345" s="36"/>
      <c r="C345" s="37"/>
      <c r="D345" s="38"/>
      <c r="E345" s="36"/>
      <c r="F345" s="39"/>
      <c r="G345" s="39"/>
    </row>
    <row r="346" spans="1:7" s="7" customFormat="1" ht="16.5" customHeight="1">
      <c r="A346" s="36"/>
      <c r="B346" s="36"/>
      <c r="C346" s="37"/>
      <c r="D346" s="38"/>
      <c r="E346" s="36"/>
      <c r="F346" s="39"/>
      <c r="G346" s="39"/>
    </row>
    <row r="347" spans="3:4" s="7" customFormat="1" ht="16.5" customHeight="1">
      <c r="C347" s="34"/>
      <c r="D347" s="40"/>
    </row>
    <row r="348" spans="3:4" s="7" customFormat="1" ht="16.5" customHeight="1">
      <c r="C348" s="34"/>
      <c r="D348" s="40"/>
    </row>
    <row r="349" spans="3:7" s="7" customFormat="1" ht="16.5" customHeight="1">
      <c r="C349" s="34"/>
      <c r="D349" s="40"/>
      <c r="F349" s="39"/>
      <c r="G349" s="39"/>
    </row>
    <row r="350" spans="3:7" s="7" customFormat="1" ht="16.5" customHeight="1">
      <c r="C350" s="34"/>
      <c r="D350" s="40"/>
      <c r="F350" s="41"/>
      <c r="G350" s="41"/>
    </row>
    <row r="351" spans="3:7" s="7" customFormat="1" ht="16.5" customHeight="1">
      <c r="C351" s="34"/>
      <c r="D351" s="40"/>
      <c r="F351" s="39"/>
      <c r="G351" s="39"/>
    </row>
    <row r="352" spans="3:7" s="7" customFormat="1" ht="16.5" customHeight="1">
      <c r="C352" s="34"/>
      <c r="D352" s="40"/>
      <c r="F352" s="39"/>
      <c r="G352" s="39"/>
    </row>
    <row r="353" spans="3:7" s="7" customFormat="1" ht="16.5" customHeight="1">
      <c r="C353" s="34"/>
      <c r="D353" s="40"/>
      <c r="F353" s="39"/>
      <c r="G353" s="39"/>
    </row>
    <row r="354" spans="3:7" s="7" customFormat="1" ht="16.5" customHeight="1">
      <c r="C354" s="34"/>
      <c r="D354" s="40"/>
      <c r="F354" s="39"/>
      <c r="G354" s="39"/>
    </row>
    <row r="355" spans="3:7" s="7" customFormat="1" ht="16.5" customHeight="1">
      <c r="C355" s="34"/>
      <c r="D355" s="40"/>
      <c r="F355" s="39"/>
      <c r="G355" s="39"/>
    </row>
    <row r="356" spans="3:7" s="7" customFormat="1" ht="16.5" customHeight="1">
      <c r="C356" s="34"/>
      <c r="D356" s="40"/>
      <c r="F356" s="39"/>
      <c r="G356" s="39"/>
    </row>
    <row r="357" spans="3:7" s="7" customFormat="1" ht="16.5" customHeight="1">
      <c r="C357" s="34"/>
      <c r="D357" s="40"/>
      <c r="F357" s="39"/>
      <c r="G357" s="39"/>
    </row>
    <row r="358" spans="1:7" s="7" customFormat="1" ht="16.5" customHeight="1">
      <c r="A358" s="36"/>
      <c r="B358" s="36"/>
      <c r="C358" s="37"/>
      <c r="D358" s="38"/>
      <c r="E358" s="36"/>
      <c r="F358" s="39"/>
      <c r="G358" s="39"/>
    </row>
    <row r="359" spans="1:7" s="7" customFormat="1" ht="16.5" customHeight="1">
      <c r="A359" s="36"/>
      <c r="B359" s="36"/>
      <c r="C359" s="37"/>
      <c r="D359" s="38"/>
      <c r="E359" s="36"/>
      <c r="F359" s="39"/>
      <c r="G359" s="39"/>
    </row>
    <row r="360" spans="1:7" s="7" customFormat="1" ht="16.5" customHeight="1">
      <c r="A360" s="36"/>
      <c r="B360" s="36"/>
      <c r="C360" s="37"/>
      <c r="D360" s="38"/>
      <c r="E360" s="36"/>
      <c r="F360" s="39"/>
      <c r="G360" s="39"/>
    </row>
    <row r="361" spans="1:7" s="7" customFormat="1" ht="16.5" customHeight="1">
      <c r="A361" s="36"/>
      <c r="B361" s="36"/>
      <c r="C361" s="37"/>
      <c r="D361" s="38"/>
      <c r="E361" s="36"/>
      <c r="F361" s="39"/>
      <c r="G361" s="39"/>
    </row>
    <row r="362" spans="1:7" s="7" customFormat="1" ht="16.5" customHeight="1">
      <c r="A362" s="36"/>
      <c r="B362" s="36"/>
      <c r="C362" s="37"/>
      <c r="D362" s="38"/>
      <c r="E362" s="36"/>
      <c r="F362" s="39"/>
      <c r="G362" s="39"/>
    </row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spans="3:7" s="42" customFormat="1" ht="16.5" customHeight="1">
      <c r="C377" s="43"/>
      <c r="D377" s="44"/>
      <c r="F377" s="45"/>
      <c r="G377" s="45"/>
    </row>
    <row r="378" spans="3:7" s="42" customFormat="1" ht="16.5" customHeight="1">
      <c r="C378" s="43"/>
      <c r="D378" s="44"/>
      <c r="F378" s="45"/>
      <c r="G378" s="45"/>
    </row>
    <row r="379" spans="3:7" s="42" customFormat="1" ht="16.5" customHeight="1">
      <c r="C379" s="43"/>
      <c r="D379" s="44"/>
      <c r="F379" s="45"/>
      <c r="G379" s="45"/>
    </row>
    <row r="380" spans="3:7" s="42" customFormat="1" ht="16.5" customHeight="1">
      <c r="C380" s="43"/>
      <c r="D380" s="44"/>
      <c r="F380" s="45"/>
      <c r="G380" s="45"/>
    </row>
    <row r="381" spans="3:7" s="42" customFormat="1" ht="16.5" customHeight="1">
      <c r="C381" s="43"/>
      <c r="D381" s="44"/>
      <c r="F381" s="45"/>
      <c r="G381" s="45"/>
    </row>
    <row r="382" spans="3:7" s="42" customFormat="1" ht="16.5" customHeight="1">
      <c r="C382" s="43"/>
      <c r="D382" s="44"/>
      <c r="F382" s="45"/>
      <c r="G382" s="45"/>
    </row>
    <row r="383" spans="3:7" s="42" customFormat="1" ht="16.5" customHeight="1">
      <c r="C383" s="43"/>
      <c r="D383" s="44"/>
      <c r="F383" s="45"/>
      <c r="G383" s="45"/>
    </row>
    <row r="384" spans="3:7" s="42" customFormat="1" ht="16.5" customHeight="1">
      <c r="C384" s="43"/>
      <c r="D384" s="44"/>
      <c r="F384" s="45"/>
      <c r="G384" s="45"/>
    </row>
    <row r="385" spans="3:7" s="42" customFormat="1" ht="16.5" customHeight="1">
      <c r="C385" s="43"/>
      <c r="D385" s="44"/>
      <c r="F385" s="45"/>
      <c r="G385" s="45"/>
    </row>
    <row r="386" spans="3:7" s="42" customFormat="1" ht="16.5" customHeight="1">
      <c r="C386" s="43"/>
      <c r="D386" s="44"/>
      <c r="F386" s="45"/>
      <c r="G386" s="45"/>
    </row>
    <row r="387" spans="3:7" s="42" customFormat="1" ht="16.5" customHeight="1">
      <c r="C387" s="43"/>
      <c r="D387" s="44"/>
      <c r="F387" s="45"/>
      <c r="G387" s="45"/>
    </row>
    <row r="388" spans="3:7" s="42" customFormat="1" ht="16.5" customHeight="1">
      <c r="C388" s="43"/>
      <c r="D388" s="44"/>
      <c r="F388" s="45"/>
      <c r="G388" s="45"/>
    </row>
    <row r="389" spans="3:7" s="42" customFormat="1" ht="16.5" customHeight="1">
      <c r="C389" s="43"/>
      <c r="D389" s="44"/>
      <c r="F389" s="45"/>
      <c r="G389" s="45"/>
    </row>
    <row r="390" spans="3:7" s="42" customFormat="1" ht="16.5" customHeight="1">
      <c r="C390" s="43"/>
      <c r="D390" s="44"/>
      <c r="F390" s="45"/>
      <c r="G390" s="45"/>
    </row>
    <row r="391" spans="3:7" s="42" customFormat="1" ht="16.5" customHeight="1">
      <c r="C391" s="43"/>
      <c r="D391" s="44"/>
      <c r="F391" s="45"/>
      <c r="G391" s="45"/>
    </row>
    <row r="392" spans="3:7" s="42" customFormat="1" ht="16.5" customHeight="1">
      <c r="C392" s="43"/>
      <c r="D392" s="44"/>
      <c r="F392" s="45"/>
      <c r="G392" s="45"/>
    </row>
    <row r="393" spans="3:7" s="42" customFormat="1" ht="16.5" customHeight="1">
      <c r="C393" s="43"/>
      <c r="D393" s="44"/>
      <c r="F393" s="45"/>
      <c r="G393" s="45"/>
    </row>
    <row r="394" spans="3:7" s="42" customFormat="1" ht="16.5" customHeight="1">
      <c r="C394" s="43"/>
      <c r="D394" s="44"/>
      <c r="F394" s="45"/>
      <c r="G394" s="45"/>
    </row>
    <row r="395" spans="3:7" s="42" customFormat="1" ht="16.5" customHeight="1">
      <c r="C395" s="43"/>
      <c r="D395" s="44"/>
      <c r="F395" s="45"/>
      <c r="G395" s="45"/>
    </row>
    <row r="396" spans="3:7" s="42" customFormat="1" ht="16.5" customHeight="1">
      <c r="C396" s="43"/>
      <c r="D396" s="44"/>
      <c r="F396" s="45"/>
      <c r="G396" s="45"/>
    </row>
    <row r="397" spans="3:7" s="42" customFormat="1" ht="16.5" customHeight="1">
      <c r="C397" s="43"/>
      <c r="D397" s="44"/>
      <c r="F397" s="45"/>
      <c r="G397" s="45"/>
    </row>
    <row r="398" spans="3:7" s="42" customFormat="1" ht="16.5" customHeight="1">
      <c r="C398" s="43"/>
      <c r="D398" s="44"/>
      <c r="F398" s="45"/>
      <c r="G398" s="45"/>
    </row>
    <row r="399" spans="3:7" s="42" customFormat="1" ht="16.5" customHeight="1">
      <c r="C399" s="43"/>
      <c r="D399" s="44"/>
      <c r="F399" s="45"/>
      <c r="G399" s="45"/>
    </row>
    <row r="400" spans="3:7" s="42" customFormat="1" ht="16.5" customHeight="1">
      <c r="C400" s="43"/>
      <c r="D400" s="44"/>
      <c r="F400" s="45"/>
      <c r="G400" s="45"/>
    </row>
    <row r="401" spans="3:7" s="42" customFormat="1" ht="16.5" customHeight="1">
      <c r="C401" s="43"/>
      <c r="D401" s="44"/>
      <c r="F401" s="45"/>
      <c r="G401" s="45"/>
    </row>
    <row r="402" spans="3:7" s="42" customFormat="1" ht="16.5" customHeight="1">
      <c r="C402" s="43"/>
      <c r="D402" s="44"/>
      <c r="F402" s="45"/>
      <c r="G402" s="45"/>
    </row>
    <row r="403" spans="3:7" s="42" customFormat="1" ht="16.5" customHeight="1">
      <c r="C403" s="43"/>
      <c r="D403" s="44"/>
      <c r="F403" s="45"/>
      <c r="G403" s="45"/>
    </row>
    <row r="404" spans="3:7" s="42" customFormat="1" ht="16.5" customHeight="1">
      <c r="C404" s="43"/>
      <c r="D404" s="44"/>
      <c r="F404" s="45"/>
      <c r="G404" s="45"/>
    </row>
    <row r="405" spans="3:7" s="42" customFormat="1" ht="16.5" customHeight="1">
      <c r="C405" s="43"/>
      <c r="D405" s="44"/>
      <c r="F405" s="45"/>
      <c r="G405" s="45"/>
    </row>
    <row r="406" spans="3:7" s="42" customFormat="1" ht="16.5" customHeight="1">
      <c r="C406" s="43"/>
      <c r="D406" s="44"/>
      <c r="F406" s="45"/>
      <c r="G406" s="45"/>
    </row>
    <row r="407" spans="3:7" s="42" customFormat="1" ht="16.5" customHeight="1">
      <c r="C407" s="43"/>
      <c r="D407" s="44"/>
      <c r="F407" s="45"/>
      <c r="G407" s="45"/>
    </row>
    <row r="408" spans="3:7" s="42" customFormat="1" ht="16.5" customHeight="1">
      <c r="C408" s="43"/>
      <c r="D408" s="44"/>
      <c r="F408" s="45"/>
      <c r="G408" s="45"/>
    </row>
    <row r="409" spans="3:7" s="42" customFormat="1" ht="16.5" customHeight="1">
      <c r="C409" s="43"/>
      <c r="D409" s="44"/>
      <c r="F409" s="45"/>
      <c r="G409" s="45"/>
    </row>
    <row r="410" spans="3:7" s="42" customFormat="1" ht="16.5" customHeight="1">
      <c r="C410" s="43"/>
      <c r="D410" s="44"/>
      <c r="F410" s="45"/>
      <c r="G410" s="45"/>
    </row>
    <row r="411" spans="3:7" s="42" customFormat="1" ht="16.5" customHeight="1">
      <c r="C411" s="43"/>
      <c r="D411" s="44"/>
      <c r="F411" s="45"/>
      <c r="G411" s="45"/>
    </row>
    <row r="412" spans="3:7" s="42" customFormat="1" ht="16.5" customHeight="1">
      <c r="C412" s="43"/>
      <c r="D412" s="44"/>
      <c r="F412" s="45"/>
      <c r="G412" s="45"/>
    </row>
    <row r="413" spans="3:7" s="42" customFormat="1" ht="16.5" customHeight="1">
      <c r="C413" s="43"/>
      <c r="D413" s="44"/>
      <c r="F413" s="45"/>
      <c r="G413" s="45"/>
    </row>
    <row r="414" spans="3:7" s="42" customFormat="1" ht="16.5" customHeight="1">
      <c r="C414" s="43"/>
      <c r="D414" s="44"/>
      <c r="F414" s="45"/>
      <c r="G414" s="45"/>
    </row>
    <row r="415" spans="3:7" s="42" customFormat="1" ht="16.5" customHeight="1">
      <c r="C415" s="43"/>
      <c r="D415" s="44"/>
      <c r="F415" s="45"/>
      <c r="G415" s="45"/>
    </row>
    <row r="416" spans="3:7" s="42" customFormat="1" ht="16.5" customHeight="1">
      <c r="C416" s="43"/>
      <c r="D416" s="44"/>
      <c r="F416" s="45"/>
      <c r="G416" s="45"/>
    </row>
    <row r="417" spans="3:7" s="42" customFormat="1" ht="16.5" customHeight="1">
      <c r="C417" s="43"/>
      <c r="D417" s="44"/>
      <c r="F417" s="45"/>
      <c r="G417" s="45"/>
    </row>
    <row r="418" spans="3:7" s="42" customFormat="1" ht="16.5" customHeight="1">
      <c r="C418" s="43"/>
      <c r="D418" s="44"/>
      <c r="F418" s="45"/>
      <c r="G418" s="45"/>
    </row>
    <row r="419" spans="3:7" s="42" customFormat="1" ht="16.5" customHeight="1">
      <c r="C419" s="43"/>
      <c r="D419" s="44"/>
      <c r="F419" s="45"/>
      <c r="G419" s="45"/>
    </row>
    <row r="420" spans="3:7" s="42" customFormat="1" ht="16.5" customHeight="1">
      <c r="C420" s="43"/>
      <c r="D420" s="44"/>
      <c r="F420" s="45"/>
      <c r="G420" s="45"/>
    </row>
    <row r="421" spans="3:7" s="42" customFormat="1" ht="16.5" customHeight="1">
      <c r="C421" s="43"/>
      <c r="D421" s="44"/>
      <c r="F421" s="45"/>
      <c r="G421" s="45"/>
    </row>
    <row r="422" spans="3:7" s="42" customFormat="1" ht="16.5" customHeight="1">
      <c r="C422" s="43"/>
      <c r="D422" s="44"/>
      <c r="F422" s="45"/>
      <c r="G422" s="45"/>
    </row>
    <row r="423" spans="3:7" s="42" customFormat="1" ht="16.5" customHeight="1">
      <c r="C423" s="43"/>
      <c r="D423" s="44"/>
      <c r="F423" s="45"/>
      <c r="G423" s="45"/>
    </row>
    <row r="424" spans="3:7" s="42" customFormat="1" ht="16.5" customHeight="1">
      <c r="C424" s="43"/>
      <c r="D424" s="44"/>
      <c r="F424" s="45"/>
      <c r="G424" s="45"/>
    </row>
    <row r="425" spans="3:7" s="42" customFormat="1" ht="16.5" customHeight="1">
      <c r="C425" s="43"/>
      <c r="D425" s="44"/>
      <c r="F425" s="45"/>
      <c r="G425" s="45"/>
    </row>
    <row r="426" spans="3:7" s="42" customFormat="1" ht="16.5" customHeight="1">
      <c r="C426" s="43"/>
      <c r="D426" s="44"/>
      <c r="F426" s="45"/>
      <c r="G426" s="45"/>
    </row>
    <row r="427" spans="3:7" s="42" customFormat="1" ht="16.5" customHeight="1">
      <c r="C427" s="43"/>
      <c r="D427" s="44"/>
      <c r="F427" s="45"/>
      <c r="G427" s="45"/>
    </row>
    <row r="428" spans="3:7" s="42" customFormat="1" ht="16.5" customHeight="1">
      <c r="C428" s="43"/>
      <c r="D428" s="44"/>
      <c r="F428" s="45"/>
      <c r="G428" s="45"/>
    </row>
    <row r="429" spans="3:7" s="42" customFormat="1" ht="16.5" customHeight="1">
      <c r="C429" s="43"/>
      <c r="D429" s="44"/>
      <c r="F429" s="45"/>
      <c r="G429" s="45"/>
    </row>
    <row r="430" spans="3:7" s="42" customFormat="1" ht="16.5" customHeight="1">
      <c r="C430" s="43"/>
      <c r="D430" s="44"/>
      <c r="F430" s="45"/>
      <c r="G430" s="45"/>
    </row>
    <row r="431" spans="3:7" s="42" customFormat="1" ht="16.5" customHeight="1">
      <c r="C431" s="43"/>
      <c r="D431" s="44"/>
      <c r="F431" s="45"/>
      <c r="G431" s="45"/>
    </row>
    <row r="432" spans="3:7" s="42" customFormat="1" ht="16.5" customHeight="1">
      <c r="C432" s="43"/>
      <c r="D432" s="44"/>
      <c r="F432" s="45"/>
      <c r="G432" s="45"/>
    </row>
    <row r="433" spans="3:7" s="42" customFormat="1" ht="16.5" customHeight="1">
      <c r="C433" s="43"/>
      <c r="D433" s="44"/>
      <c r="F433" s="45"/>
      <c r="G433" s="45"/>
    </row>
    <row r="434" spans="3:7" s="42" customFormat="1" ht="16.5" customHeight="1">
      <c r="C434" s="43"/>
      <c r="D434" s="44"/>
      <c r="F434" s="45"/>
      <c r="G434" s="45"/>
    </row>
    <row r="435" spans="3:7" s="42" customFormat="1" ht="16.5" customHeight="1">
      <c r="C435" s="43"/>
      <c r="D435" s="44"/>
      <c r="F435" s="45"/>
      <c r="G435" s="45"/>
    </row>
    <row r="436" spans="3:7" s="42" customFormat="1" ht="16.5" customHeight="1">
      <c r="C436" s="43"/>
      <c r="D436" s="44"/>
      <c r="F436" s="45"/>
      <c r="G436" s="45"/>
    </row>
    <row r="437" spans="3:7" s="42" customFormat="1" ht="16.5" customHeight="1">
      <c r="C437" s="43"/>
      <c r="D437" s="44"/>
      <c r="F437" s="45"/>
      <c r="G437" s="45"/>
    </row>
    <row r="438" spans="3:7" s="42" customFormat="1" ht="16.5" customHeight="1">
      <c r="C438" s="43"/>
      <c r="D438" s="44"/>
      <c r="F438" s="45"/>
      <c r="G438" s="45"/>
    </row>
    <row r="439" spans="3:7" s="42" customFormat="1" ht="16.5" customHeight="1">
      <c r="C439" s="43"/>
      <c r="D439" s="44"/>
      <c r="F439" s="45"/>
      <c r="G439" s="45"/>
    </row>
    <row r="440" spans="3:7" s="42" customFormat="1" ht="16.5" customHeight="1">
      <c r="C440" s="43"/>
      <c r="D440" s="44"/>
      <c r="F440" s="45"/>
      <c r="G440" s="45"/>
    </row>
    <row r="441" spans="3:7" s="42" customFormat="1" ht="16.5" customHeight="1">
      <c r="C441" s="43"/>
      <c r="D441" s="44"/>
      <c r="F441" s="45"/>
      <c r="G441" s="45"/>
    </row>
    <row r="442" spans="3:7" s="42" customFormat="1" ht="16.5" customHeight="1">
      <c r="C442" s="43"/>
      <c r="D442" s="44"/>
      <c r="F442" s="45"/>
      <c r="G442" s="45"/>
    </row>
    <row r="443" spans="3:7" s="42" customFormat="1" ht="16.5" customHeight="1">
      <c r="C443" s="43"/>
      <c r="D443" s="44"/>
      <c r="F443" s="45"/>
      <c r="G443" s="45"/>
    </row>
    <row r="444" spans="3:7" s="42" customFormat="1" ht="16.5" customHeight="1">
      <c r="C444" s="43"/>
      <c r="D444" s="44"/>
      <c r="F444" s="45"/>
      <c r="G444" s="45"/>
    </row>
    <row r="445" spans="3:7" s="42" customFormat="1" ht="16.5" customHeight="1">
      <c r="C445" s="43"/>
      <c r="D445" s="44"/>
      <c r="F445" s="45"/>
      <c r="G445" s="45"/>
    </row>
    <row r="446" spans="3:7" s="42" customFormat="1" ht="16.5" customHeight="1">
      <c r="C446" s="43"/>
      <c r="D446" s="44"/>
      <c r="F446" s="45"/>
      <c r="G446" s="45"/>
    </row>
    <row r="447" spans="3:7" s="42" customFormat="1" ht="16.5" customHeight="1">
      <c r="C447" s="43"/>
      <c r="D447" s="44"/>
      <c r="F447" s="45"/>
      <c r="G447" s="45"/>
    </row>
    <row r="448" spans="3:7" s="42" customFormat="1" ht="16.5" customHeight="1">
      <c r="C448" s="43"/>
      <c r="D448" s="44"/>
      <c r="F448" s="45"/>
      <c r="G448" s="45"/>
    </row>
    <row r="449" spans="3:7" s="42" customFormat="1" ht="16.5" customHeight="1">
      <c r="C449" s="43"/>
      <c r="D449" s="44"/>
      <c r="F449" s="45"/>
      <c r="G449" s="45"/>
    </row>
    <row r="450" spans="3:7" s="42" customFormat="1" ht="16.5" customHeight="1">
      <c r="C450" s="43"/>
      <c r="D450" s="44"/>
      <c r="F450" s="45"/>
      <c r="G450" s="45"/>
    </row>
    <row r="451" spans="3:7" s="42" customFormat="1" ht="16.5" customHeight="1">
      <c r="C451" s="43"/>
      <c r="D451" s="44"/>
      <c r="F451" s="45"/>
      <c r="G451" s="45"/>
    </row>
    <row r="452" spans="3:7" s="42" customFormat="1" ht="16.5" customHeight="1">
      <c r="C452" s="43"/>
      <c r="D452" s="44"/>
      <c r="F452" s="45"/>
      <c r="G452" s="45"/>
    </row>
    <row r="453" spans="3:7" s="42" customFormat="1" ht="16.5" customHeight="1">
      <c r="C453" s="43"/>
      <c r="D453" s="44"/>
      <c r="F453" s="45"/>
      <c r="G453" s="45"/>
    </row>
    <row r="454" spans="3:7" s="42" customFormat="1" ht="16.5" customHeight="1">
      <c r="C454" s="43"/>
      <c r="D454" s="44"/>
      <c r="F454" s="45"/>
      <c r="G454" s="45"/>
    </row>
    <row r="455" spans="3:7" s="42" customFormat="1" ht="16.5" customHeight="1">
      <c r="C455" s="43"/>
      <c r="D455" s="44"/>
      <c r="F455" s="45"/>
      <c r="G455" s="45"/>
    </row>
    <row r="456" spans="3:7" s="42" customFormat="1" ht="16.5" customHeight="1">
      <c r="C456" s="43"/>
      <c r="D456" s="44"/>
      <c r="F456" s="45"/>
      <c r="G456" s="45"/>
    </row>
    <row r="457" spans="3:7" s="42" customFormat="1" ht="16.5" customHeight="1">
      <c r="C457" s="43"/>
      <c r="D457" s="44"/>
      <c r="F457" s="45"/>
      <c r="G457" s="45"/>
    </row>
    <row r="458" spans="3:7" s="42" customFormat="1" ht="16.5" customHeight="1">
      <c r="C458" s="43"/>
      <c r="D458" s="44"/>
      <c r="F458" s="45"/>
      <c r="G458" s="45"/>
    </row>
    <row r="459" spans="3:7" s="42" customFormat="1" ht="16.5" customHeight="1">
      <c r="C459" s="43"/>
      <c r="D459" s="44"/>
      <c r="F459" s="45"/>
      <c r="G459" s="45"/>
    </row>
    <row r="460" spans="3:7" s="42" customFormat="1" ht="16.5" customHeight="1">
      <c r="C460" s="43"/>
      <c r="D460" s="44"/>
      <c r="F460" s="45"/>
      <c r="G460" s="45"/>
    </row>
    <row r="461" spans="3:7" s="42" customFormat="1" ht="16.5" customHeight="1">
      <c r="C461" s="43"/>
      <c r="D461" s="44"/>
      <c r="F461" s="45"/>
      <c r="G461" s="45"/>
    </row>
    <row r="462" spans="3:7" s="42" customFormat="1" ht="16.5" customHeight="1">
      <c r="C462" s="43"/>
      <c r="D462" s="44"/>
      <c r="F462" s="45"/>
      <c r="G462" s="45"/>
    </row>
    <row r="463" spans="3:7" s="42" customFormat="1" ht="16.5" customHeight="1">
      <c r="C463" s="43"/>
      <c r="D463" s="44"/>
      <c r="F463" s="45"/>
      <c r="G463" s="45"/>
    </row>
    <row r="464" spans="3:7" s="42" customFormat="1" ht="16.5" customHeight="1">
      <c r="C464" s="43"/>
      <c r="D464" s="44"/>
      <c r="F464" s="45"/>
      <c r="G464" s="45"/>
    </row>
    <row r="465" spans="3:7" s="42" customFormat="1" ht="16.5" customHeight="1">
      <c r="C465" s="43"/>
      <c r="D465" s="44"/>
      <c r="F465" s="45"/>
      <c r="G465" s="45"/>
    </row>
    <row r="466" spans="3:7" s="42" customFormat="1" ht="16.5" customHeight="1">
      <c r="C466" s="43"/>
      <c r="D466" s="44"/>
      <c r="F466" s="45"/>
      <c r="G466" s="45"/>
    </row>
    <row r="467" spans="3:7" s="42" customFormat="1" ht="16.5" customHeight="1">
      <c r="C467" s="43"/>
      <c r="D467" s="44"/>
      <c r="F467" s="45"/>
      <c r="G467" s="45"/>
    </row>
    <row r="468" spans="3:7" s="42" customFormat="1" ht="16.5" customHeight="1">
      <c r="C468" s="43"/>
      <c r="D468" s="44"/>
      <c r="F468" s="45"/>
      <c r="G468" s="45"/>
    </row>
    <row r="469" spans="3:7" s="42" customFormat="1" ht="16.5" customHeight="1">
      <c r="C469" s="43"/>
      <c r="D469" s="44"/>
      <c r="F469" s="45"/>
      <c r="G469" s="45"/>
    </row>
    <row r="470" spans="3:7" s="42" customFormat="1" ht="16.5" customHeight="1">
      <c r="C470" s="43"/>
      <c r="D470" s="44"/>
      <c r="F470" s="45"/>
      <c r="G470" s="45"/>
    </row>
    <row r="471" spans="3:7" s="42" customFormat="1" ht="16.5" customHeight="1">
      <c r="C471" s="43"/>
      <c r="D471" s="44"/>
      <c r="F471" s="45"/>
      <c r="G471" s="45"/>
    </row>
    <row r="472" spans="3:7" s="42" customFormat="1" ht="16.5" customHeight="1">
      <c r="C472" s="43"/>
      <c r="D472" s="44"/>
      <c r="F472" s="45"/>
      <c r="G472" s="45"/>
    </row>
    <row r="473" spans="3:7" s="42" customFormat="1" ht="16.5" customHeight="1">
      <c r="C473" s="43"/>
      <c r="D473" s="44"/>
      <c r="F473" s="45"/>
      <c r="G473" s="45"/>
    </row>
    <row r="474" spans="3:7" s="42" customFormat="1" ht="16.5" customHeight="1">
      <c r="C474" s="43"/>
      <c r="D474" s="44"/>
      <c r="F474" s="45"/>
      <c r="G474" s="45"/>
    </row>
    <row r="475" spans="3:7" s="42" customFormat="1" ht="16.5" customHeight="1">
      <c r="C475" s="43"/>
      <c r="D475" s="44"/>
      <c r="F475" s="45"/>
      <c r="G475" s="45"/>
    </row>
    <row r="476" spans="3:7" s="42" customFormat="1" ht="16.5" customHeight="1">
      <c r="C476" s="43"/>
      <c r="D476" s="44"/>
      <c r="F476" s="45"/>
      <c r="G476" s="45"/>
    </row>
    <row r="477" spans="3:7" s="42" customFormat="1" ht="16.5" customHeight="1">
      <c r="C477" s="43"/>
      <c r="D477" s="44"/>
      <c r="F477" s="45"/>
      <c r="G477" s="45"/>
    </row>
    <row r="478" spans="3:7" s="42" customFormat="1" ht="16.5" customHeight="1">
      <c r="C478" s="43"/>
      <c r="D478" s="44"/>
      <c r="F478" s="45"/>
      <c r="G478" s="45"/>
    </row>
    <row r="479" spans="3:7" s="42" customFormat="1" ht="16.5" customHeight="1">
      <c r="C479" s="43"/>
      <c r="D479" s="44"/>
      <c r="F479" s="45"/>
      <c r="G479" s="45"/>
    </row>
    <row r="480" spans="3:7" s="42" customFormat="1" ht="16.5" customHeight="1">
      <c r="C480" s="43"/>
      <c r="D480" s="44"/>
      <c r="F480" s="45"/>
      <c r="G480" s="45"/>
    </row>
    <row r="481" spans="3:7" s="42" customFormat="1" ht="16.5" customHeight="1">
      <c r="C481" s="43"/>
      <c r="D481" s="44"/>
      <c r="F481" s="45"/>
      <c r="G481" s="45"/>
    </row>
    <row r="482" spans="3:7" s="42" customFormat="1" ht="16.5" customHeight="1">
      <c r="C482" s="43"/>
      <c r="D482" s="44"/>
      <c r="F482" s="45"/>
      <c r="G482" s="45"/>
    </row>
    <row r="483" spans="3:7" s="42" customFormat="1" ht="16.5" customHeight="1">
      <c r="C483" s="43"/>
      <c r="D483" s="44"/>
      <c r="F483" s="45"/>
      <c r="G483" s="45"/>
    </row>
    <row r="484" spans="3:7" s="42" customFormat="1" ht="16.5" customHeight="1">
      <c r="C484" s="43"/>
      <c r="D484" s="44"/>
      <c r="F484" s="45"/>
      <c r="G484" s="45"/>
    </row>
    <row r="485" spans="3:7" s="42" customFormat="1" ht="16.5" customHeight="1">
      <c r="C485" s="43"/>
      <c r="D485" s="44"/>
      <c r="F485" s="45"/>
      <c r="G485" s="45"/>
    </row>
    <row r="486" spans="3:7" s="42" customFormat="1" ht="16.5" customHeight="1">
      <c r="C486" s="43"/>
      <c r="D486" s="44"/>
      <c r="F486" s="45"/>
      <c r="G486" s="45"/>
    </row>
    <row r="487" spans="3:7" s="42" customFormat="1" ht="16.5" customHeight="1">
      <c r="C487" s="43"/>
      <c r="D487" s="44"/>
      <c r="F487" s="45"/>
      <c r="G487" s="45"/>
    </row>
    <row r="488" spans="3:7" s="42" customFormat="1" ht="16.5" customHeight="1">
      <c r="C488" s="43"/>
      <c r="D488" s="44"/>
      <c r="F488" s="45"/>
      <c r="G488" s="45"/>
    </row>
    <row r="489" spans="3:7" s="42" customFormat="1" ht="16.5" customHeight="1">
      <c r="C489" s="43"/>
      <c r="D489" s="44"/>
      <c r="F489" s="45"/>
      <c r="G489" s="45"/>
    </row>
    <row r="490" spans="3:7" s="42" customFormat="1" ht="16.5" customHeight="1">
      <c r="C490" s="43"/>
      <c r="D490" s="44"/>
      <c r="F490" s="45"/>
      <c r="G490" s="45"/>
    </row>
    <row r="491" spans="3:7" s="42" customFormat="1" ht="16.5" customHeight="1">
      <c r="C491" s="43"/>
      <c r="D491" s="44"/>
      <c r="F491" s="45"/>
      <c r="G491" s="45"/>
    </row>
    <row r="492" spans="3:7" s="42" customFormat="1" ht="16.5" customHeight="1">
      <c r="C492" s="43"/>
      <c r="D492" s="44"/>
      <c r="F492" s="45"/>
      <c r="G492" s="45"/>
    </row>
    <row r="493" spans="3:7" s="42" customFormat="1" ht="16.5" customHeight="1">
      <c r="C493" s="43"/>
      <c r="D493" s="44"/>
      <c r="F493" s="45"/>
      <c r="G493" s="45"/>
    </row>
    <row r="494" spans="3:7" s="42" customFormat="1" ht="16.5" customHeight="1">
      <c r="C494" s="43"/>
      <c r="D494" s="44"/>
      <c r="F494" s="45"/>
      <c r="G494" s="45"/>
    </row>
    <row r="495" spans="3:7" s="42" customFormat="1" ht="16.5" customHeight="1">
      <c r="C495" s="43"/>
      <c r="D495" s="44"/>
      <c r="F495" s="45"/>
      <c r="G495" s="45"/>
    </row>
    <row r="496" spans="3:7" s="42" customFormat="1" ht="16.5" customHeight="1">
      <c r="C496" s="43"/>
      <c r="D496" s="44"/>
      <c r="F496" s="45"/>
      <c r="G496" s="45"/>
    </row>
    <row r="497" spans="3:7" s="42" customFormat="1" ht="16.5" customHeight="1">
      <c r="C497" s="43"/>
      <c r="D497" s="44"/>
      <c r="F497" s="45"/>
      <c r="G497" s="45"/>
    </row>
    <row r="498" spans="3:7" s="42" customFormat="1" ht="16.5" customHeight="1">
      <c r="C498" s="43"/>
      <c r="D498" s="44"/>
      <c r="F498" s="45"/>
      <c r="G498" s="45"/>
    </row>
    <row r="499" spans="3:7" s="42" customFormat="1" ht="16.5" customHeight="1">
      <c r="C499" s="43"/>
      <c r="D499" s="44"/>
      <c r="F499" s="45"/>
      <c r="G499" s="45"/>
    </row>
    <row r="500" spans="3:7" s="42" customFormat="1" ht="16.5" customHeight="1">
      <c r="C500" s="43"/>
      <c r="D500" s="44"/>
      <c r="F500" s="45"/>
      <c r="G500" s="45"/>
    </row>
    <row r="501" spans="3:7" s="42" customFormat="1" ht="16.5" customHeight="1">
      <c r="C501" s="43"/>
      <c r="D501" s="44"/>
      <c r="F501" s="45"/>
      <c r="G501" s="45"/>
    </row>
    <row r="502" spans="3:7" s="42" customFormat="1" ht="16.5" customHeight="1">
      <c r="C502" s="43"/>
      <c r="D502" s="44"/>
      <c r="F502" s="45"/>
      <c r="G502" s="45"/>
    </row>
    <row r="503" spans="3:7" s="42" customFormat="1" ht="16.5" customHeight="1">
      <c r="C503" s="43"/>
      <c r="D503" s="44"/>
      <c r="F503" s="45"/>
      <c r="G503" s="45"/>
    </row>
    <row r="504" spans="3:7" s="42" customFormat="1" ht="16.5" customHeight="1">
      <c r="C504" s="43"/>
      <c r="D504" s="44"/>
      <c r="F504" s="45"/>
      <c r="G504" s="45"/>
    </row>
    <row r="505" spans="3:7" s="42" customFormat="1" ht="16.5" customHeight="1">
      <c r="C505" s="43"/>
      <c r="D505" s="44"/>
      <c r="F505" s="45"/>
      <c r="G505" s="45"/>
    </row>
    <row r="506" spans="3:7" s="42" customFormat="1" ht="16.5" customHeight="1">
      <c r="C506" s="43"/>
      <c r="D506" s="44"/>
      <c r="F506" s="45"/>
      <c r="G506" s="45"/>
    </row>
    <row r="507" spans="3:7" s="42" customFormat="1" ht="16.5" customHeight="1">
      <c r="C507" s="43"/>
      <c r="D507" s="44"/>
      <c r="F507" s="45"/>
      <c r="G507" s="45"/>
    </row>
    <row r="508" spans="3:7" s="42" customFormat="1" ht="16.5" customHeight="1">
      <c r="C508" s="43"/>
      <c r="D508" s="44"/>
      <c r="F508" s="45"/>
      <c r="G508" s="45"/>
    </row>
    <row r="509" spans="3:7" s="42" customFormat="1" ht="16.5" customHeight="1">
      <c r="C509" s="43"/>
      <c r="D509" s="44"/>
      <c r="F509" s="45"/>
      <c r="G509" s="45"/>
    </row>
    <row r="510" spans="3:7" s="42" customFormat="1" ht="16.5" customHeight="1">
      <c r="C510" s="43"/>
      <c r="D510" s="44"/>
      <c r="F510" s="45"/>
      <c r="G510" s="45"/>
    </row>
    <row r="511" spans="3:7" s="42" customFormat="1" ht="16.5" customHeight="1">
      <c r="C511" s="43"/>
      <c r="D511" s="44"/>
      <c r="F511" s="45"/>
      <c r="G511" s="45"/>
    </row>
    <row r="512" spans="3:7" s="42" customFormat="1" ht="16.5" customHeight="1">
      <c r="C512" s="43"/>
      <c r="D512" s="44"/>
      <c r="F512" s="45"/>
      <c r="G512" s="45"/>
    </row>
    <row r="513" spans="3:7" s="42" customFormat="1" ht="16.5" customHeight="1">
      <c r="C513" s="43"/>
      <c r="D513" s="44"/>
      <c r="F513" s="45"/>
      <c r="G513" s="45"/>
    </row>
    <row r="514" spans="3:7" s="42" customFormat="1" ht="16.5" customHeight="1">
      <c r="C514" s="43"/>
      <c r="D514" s="44"/>
      <c r="F514" s="45"/>
      <c r="G514" s="45"/>
    </row>
    <row r="515" spans="3:7" s="42" customFormat="1" ht="16.5" customHeight="1">
      <c r="C515" s="43"/>
      <c r="D515" s="44"/>
      <c r="F515" s="45"/>
      <c r="G515" s="45"/>
    </row>
    <row r="516" spans="3:7" s="42" customFormat="1" ht="16.5" customHeight="1">
      <c r="C516" s="43"/>
      <c r="D516" s="44"/>
      <c r="F516" s="45"/>
      <c r="G516" s="45"/>
    </row>
    <row r="517" spans="3:7" s="42" customFormat="1" ht="16.5" customHeight="1">
      <c r="C517" s="43"/>
      <c r="D517" s="44"/>
      <c r="F517" s="45"/>
      <c r="G517" s="45"/>
    </row>
    <row r="518" spans="3:7" s="42" customFormat="1" ht="16.5" customHeight="1">
      <c r="C518" s="43"/>
      <c r="D518" s="44"/>
      <c r="F518" s="45"/>
      <c r="G518" s="45"/>
    </row>
    <row r="519" spans="3:7" s="42" customFormat="1" ht="16.5" customHeight="1">
      <c r="C519" s="43"/>
      <c r="D519" s="44"/>
      <c r="F519" s="45"/>
      <c r="G519" s="45"/>
    </row>
    <row r="520" spans="3:7" s="42" customFormat="1" ht="16.5" customHeight="1">
      <c r="C520" s="43"/>
      <c r="D520" s="44"/>
      <c r="F520" s="45"/>
      <c r="G520" s="45"/>
    </row>
    <row r="521" spans="3:7" s="42" customFormat="1" ht="16.5" customHeight="1">
      <c r="C521" s="43"/>
      <c r="D521" s="44"/>
      <c r="F521" s="45"/>
      <c r="G521" s="45"/>
    </row>
    <row r="522" spans="3:7" s="42" customFormat="1" ht="16.5" customHeight="1">
      <c r="C522" s="43"/>
      <c r="D522" s="44"/>
      <c r="F522" s="45"/>
      <c r="G522" s="45"/>
    </row>
    <row r="523" spans="3:7" s="42" customFormat="1" ht="16.5" customHeight="1">
      <c r="C523" s="43"/>
      <c r="D523" s="44"/>
      <c r="F523" s="45"/>
      <c r="G523" s="45"/>
    </row>
    <row r="524" spans="3:7" s="42" customFormat="1" ht="16.5" customHeight="1">
      <c r="C524" s="43"/>
      <c r="D524" s="44"/>
      <c r="F524" s="45"/>
      <c r="G524" s="45"/>
    </row>
    <row r="525" spans="3:7" s="42" customFormat="1" ht="16.5" customHeight="1">
      <c r="C525" s="43"/>
      <c r="D525" s="44"/>
      <c r="F525" s="45"/>
      <c r="G525" s="45"/>
    </row>
    <row r="526" spans="3:7" s="42" customFormat="1" ht="16.5" customHeight="1">
      <c r="C526" s="43"/>
      <c r="D526" s="44"/>
      <c r="F526" s="45"/>
      <c r="G526" s="45"/>
    </row>
    <row r="527" spans="3:7" s="42" customFormat="1" ht="16.5" customHeight="1">
      <c r="C527" s="43"/>
      <c r="D527" s="44"/>
      <c r="F527" s="45"/>
      <c r="G527" s="45"/>
    </row>
    <row r="528" spans="3:7" s="42" customFormat="1" ht="16.5" customHeight="1">
      <c r="C528" s="43"/>
      <c r="D528" s="44"/>
      <c r="F528" s="45"/>
      <c r="G528" s="45"/>
    </row>
    <row r="529" spans="3:7" s="42" customFormat="1" ht="16.5" customHeight="1">
      <c r="C529" s="43"/>
      <c r="D529" s="44"/>
      <c r="F529" s="45"/>
      <c r="G529" s="45"/>
    </row>
    <row r="530" spans="3:7" s="42" customFormat="1" ht="16.5" customHeight="1">
      <c r="C530" s="43"/>
      <c r="D530" s="44"/>
      <c r="F530" s="45"/>
      <c r="G530" s="45"/>
    </row>
    <row r="531" spans="3:7" s="42" customFormat="1" ht="16.5" customHeight="1">
      <c r="C531" s="43"/>
      <c r="D531" s="44"/>
      <c r="F531" s="45"/>
      <c r="G531" s="45"/>
    </row>
    <row r="532" spans="3:7" s="42" customFormat="1" ht="16.5" customHeight="1">
      <c r="C532" s="43"/>
      <c r="D532" s="44"/>
      <c r="F532" s="45"/>
      <c r="G532" s="45"/>
    </row>
    <row r="533" spans="3:7" s="42" customFormat="1" ht="16.5" customHeight="1">
      <c r="C533" s="43"/>
      <c r="D533" s="44"/>
      <c r="F533" s="45"/>
      <c r="G533" s="45"/>
    </row>
    <row r="534" spans="3:7" s="42" customFormat="1" ht="16.5" customHeight="1">
      <c r="C534" s="43"/>
      <c r="D534" s="44"/>
      <c r="F534" s="45"/>
      <c r="G534" s="45"/>
    </row>
    <row r="535" spans="3:7" s="42" customFormat="1" ht="16.5" customHeight="1">
      <c r="C535" s="43"/>
      <c r="D535" s="44"/>
      <c r="F535" s="45"/>
      <c r="G535" s="45"/>
    </row>
    <row r="536" spans="3:7" s="42" customFormat="1" ht="16.5" customHeight="1">
      <c r="C536" s="43"/>
      <c r="D536" s="44"/>
      <c r="F536" s="45"/>
      <c r="G536" s="45"/>
    </row>
    <row r="537" spans="3:7" s="42" customFormat="1" ht="16.5" customHeight="1">
      <c r="C537" s="43"/>
      <c r="D537" s="44"/>
      <c r="F537" s="45"/>
      <c r="G537" s="45"/>
    </row>
    <row r="538" spans="3:7" s="42" customFormat="1" ht="16.5" customHeight="1">
      <c r="C538" s="43"/>
      <c r="D538" s="44"/>
      <c r="F538" s="45"/>
      <c r="G538" s="45"/>
    </row>
    <row r="539" spans="3:7" s="42" customFormat="1" ht="16.5" customHeight="1">
      <c r="C539" s="43"/>
      <c r="D539" s="44"/>
      <c r="F539" s="45"/>
      <c r="G539" s="45"/>
    </row>
    <row r="540" spans="3:7" s="42" customFormat="1" ht="16.5" customHeight="1">
      <c r="C540" s="43"/>
      <c r="D540" s="44"/>
      <c r="F540" s="45"/>
      <c r="G540" s="45"/>
    </row>
    <row r="541" spans="3:7" s="42" customFormat="1" ht="16.5" customHeight="1">
      <c r="C541" s="43"/>
      <c r="D541" s="44"/>
      <c r="F541" s="45"/>
      <c r="G541" s="45"/>
    </row>
    <row r="542" spans="3:7" s="42" customFormat="1" ht="16.5" customHeight="1">
      <c r="C542" s="43"/>
      <c r="D542" s="44"/>
      <c r="F542" s="45"/>
      <c r="G542" s="45"/>
    </row>
    <row r="543" spans="3:7" s="42" customFormat="1" ht="16.5" customHeight="1">
      <c r="C543" s="43"/>
      <c r="D543" s="44"/>
      <c r="F543" s="45"/>
      <c r="G543" s="45"/>
    </row>
    <row r="544" spans="3:7" s="42" customFormat="1" ht="16.5" customHeight="1">
      <c r="C544" s="43"/>
      <c r="D544" s="44"/>
      <c r="F544" s="45"/>
      <c r="G544" s="45"/>
    </row>
    <row r="545" spans="3:7" s="42" customFormat="1" ht="16.5" customHeight="1">
      <c r="C545" s="43"/>
      <c r="D545" s="44"/>
      <c r="F545" s="45"/>
      <c r="G545" s="45"/>
    </row>
    <row r="546" spans="3:7" s="42" customFormat="1" ht="16.5" customHeight="1">
      <c r="C546" s="43"/>
      <c r="D546" s="44"/>
      <c r="F546" s="45"/>
      <c r="G546" s="45"/>
    </row>
    <row r="547" spans="3:7" s="42" customFormat="1" ht="16.5" customHeight="1">
      <c r="C547" s="43"/>
      <c r="D547" s="44"/>
      <c r="F547" s="45"/>
      <c r="G547" s="45"/>
    </row>
    <row r="548" spans="3:7" s="42" customFormat="1" ht="16.5" customHeight="1">
      <c r="C548" s="43"/>
      <c r="D548" s="44"/>
      <c r="F548" s="45"/>
      <c r="G548" s="45"/>
    </row>
    <row r="549" spans="3:7" s="42" customFormat="1" ht="16.5" customHeight="1">
      <c r="C549" s="43"/>
      <c r="D549" s="44"/>
      <c r="F549" s="45"/>
      <c r="G549" s="45"/>
    </row>
    <row r="550" spans="3:7" s="42" customFormat="1" ht="16.5" customHeight="1">
      <c r="C550" s="43"/>
      <c r="D550" s="44"/>
      <c r="F550" s="45"/>
      <c r="G550" s="45"/>
    </row>
    <row r="551" spans="3:7" s="42" customFormat="1" ht="16.5" customHeight="1">
      <c r="C551" s="43"/>
      <c r="D551" s="44"/>
      <c r="F551" s="45"/>
      <c r="G551" s="45"/>
    </row>
    <row r="552" spans="3:7" s="42" customFormat="1" ht="16.5" customHeight="1">
      <c r="C552" s="43"/>
      <c r="D552" s="44"/>
      <c r="F552" s="45"/>
      <c r="G552" s="45"/>
    </row>
    <row r="553" spans="3:7" s="42" customFormat="1" ht="16.5" customHeight="1">
      <c r="C553" s="43"/>
      <c r="D553" s="44"/>
      <c r="F553" s="45"/>
      <c r="G553" s="45"/>
    </row>
    <row r="554" spans="3:7" s="42" customFormat="1" ht="16.5" customHeight="1">
      <c r="C554" s="43"/>
      <c r="D554" s="44"/>
      <c r="F554" s="45"/>
      <c r="G554" s="45"/>
    </row>
    <row r="555" spans="3:7" s="42" customFormat="1" ht="16.5" customHeight="1">
      <c r="C555" s="43"/>
      <c r="D555" s="44"/>
      <c r="F555" s="45"/>
      <c r="G555" s="45"/>
    </row>
    <row r="556" spans="3:7" s="42" customFormat="1" ht="16.5" customHeight="1">
      <c r="C556" s="43"/>
      <c r="D556" s="44"/>
      <c r="F556" s="45"/>
      <c r="G556" s="45"/>
    </row>
    <row r="557" spans="3:7" s="42" customFormat="1" ht="16.5" customHeight="1">
      <c r="C557" s="43"/>
      <c r="D557" s="44"/>
      <c r="F557" s="45"/>
      <c r="G557" s="45"/>
    </row>
    <row r="558" spans="3:7" s="42" customFormat="1" ht="16.5" customHeight="1">
      <c r="C558" s="43"/>
      <c r="D558" s="44"/>
      <c r="F558" s="45"/>
      <c r="G558" s="45"/>
    </row>
    <row r="559" spans="3:7" s="42" customFormat="1" ht="16.5" customHeight="1">
      <c r="C559" s="43"/>
      <c r="D559" s="44"/>
      <c r="F559" s="45"/>
      <c r="G559" s="45"/>
    </row>
    <row r="560" spans="3:7" s="42" customFormat="1" ht="16.5" customHeight="1">
      <c r="C560" s="43"/>
      <c r="D560" s="44"/>
      <c r="F560" s="45"/>
      <c r="G560" s="45"/>
    </row>
    <row r="561" spans="3:7" s="42" customFormat="1" ht="16.5" customHeight="1">
      <c r="C561" s="43"/>
      <c r="D561" s="44"/>
      <c r="F561" s="45"/>
      <c r="G561" s="45"/>
    </row>
    <row r="562" spans="3:7" s="42" customFormat="1" ht="16.5" customHeight="1">
      <c r="C562" s="43"/>
      <c r="D562" s="44"/>
      <c r="F562" s="45"/>
      <c r="G562" s="45"/>
    </row>
    <row r="563" spans="3:7" s="42" customFormat="1" ht="16.5" customHeight="1">
      <c r="C563" s="43"/>
      <c r="D563" s="44"/>
      <c r="F563" s="45"/>
      <c r="G563" s="45"/>
    </row>
    <row r="564" spans="3:7" s="42" customFormat="1" ht="16.5" customHeight="1">
      <c r="C564" s="43"/>
      <c r="D564" s="44"/>
      <c r="F564" s="45"/>
      <c r="G564" s="45"/>
    </row>
    <row r="565" spans="3:7" s="42" customFormat="1" ht="16.5" customHeight="1">
      <c r="C565" s="43"/>
      <c r="D565" s="44"/>
      <c r="F565" s="45"/>
      <c r="G565" s="45"/>
    </row>
    <row r="566" spans="3:7" s="42" customFormat="1" ht="16.5" customHeight="1">
      <c r="C566" s="43"/>
      <c r="D566" s="44"/>
      <c r="F566" s="45"/>
      <c r="G566" s="45"/>
    </row>
    <row r="567" spans="3:7" s="42" customFormat="1" ht="16.5" customHeight="1">
      <c r="C567" s="43"/>
      <c r="D567" s="44"/>
      <c r="F567" s="45"/>
      <c r="G567" s="45"/>
    </row>
    <row r="568" spans="3:7" s="42" customFormat="1" ht="16.5" customHeight="1">
      <c r="C568" s="43"/>
      <c r="D568" s="44"/>
      <c r="F568" s="45"/>
      <c r="G568" s="45"/>
    </row>
    <row r="569" spans="3:7" s="42" customFormat="1" ht="16.5" customHeight="1">
      <c r="C569" s="43"/>
      <c r="D569" s="44"/>
      <c r="F569" s="45"/>
      <c r="G569" s="45"/>
    </row>
    <row r="570" spans="3:7" s="42" customFormat="1" ht="16.5" customHeight="1">
      <c r="C570" s="43"/>
      <c r="D570" s="44"/>
      <c r="F570" s="45"/>
      <c r="G570" s="45"/>
    </row>
    <row r="571" spans="3:7" s="42" customFormat="1" ht="16.5" customHeight="1">
      <c r="C571" s="43"/>
      <c r="D571" s="44"/>
      <c r="F571" s="45"/>
      <c r="G571" s="45"/>
    </row>
    <row r="572" spans="3:7" s="42" customFormat="1" ht="16.5" customHeight="1">
      <c r="C572" s="43"/>
      <c r="D572" s="44"/>
      <c r="F572" s="45"/>
      <c r="G572" s="45"/>
    </row>
    <row r="573" spans="3:7" s="42" customFormat="1" ht="16.5" customHeight="1">
      <c r="C573" s="43"/>
      <c r="D573" s="44"/>
      <c r="F573" s="45"/>
      <c r="G573" s="45"/>
    </row>
    <row r="574" spans="3:7" s="42" customFormat="1" ht="16.5" customHeight="1">
      <c r="C574" s="43"/>
      <c r="D574" s="44"/>
      <c r="F574" s="45"/>
      <c r="G574" s="45"/>
    </row>
    <row r="575" spans="3:7" s="42" customFormat="1" ht="16.5" customHeight="1">
      <c r="C575" s="43"/>
      <c r="D575" s="44"/>
      <c r="F575" s="45"/>
      <c r="G575" s="45"/>
    </row>
    <row r="576" spans="3:7" s="42" customFormat="1" ht="16.5" customHeight="1">
      <c r="C576" s="43"/>
      <c r="D576" s="44"/>
      <c r="F576" s="45"/>
      <c r="G576" s="45"/>
    </row>
    <row r="577" spans="3:7" s="42" customFormat="1" ht="16.5" customHeight="1">
      <c r="C577" s="43"/>
      <c r="D577" s="44"/>
      <c r="F577" s="45"/>
      <c r="G577" s="45"/>
    </row>
    <row r="578" spans="3:7" s="42" customFormat="1" ht="16.5" customHeight="1">
      <c r="C578" s="43"/>
      <c r="D578" s="44"/>
      <c r="F578" s="45"/>
      <c r="G578" s="45"/>
    </row>
    <row r="579" spans="3:7" s="42" customFormat="1" ht="16.5" customHeight="1">
      <c r="C579" s="43"/>
      <c r="D579" s="44"/>
      <c r="F579" s="45"/>
      <c r="G579" s="45"/>
    </row>
    <row r="580" spans="3:7" s="42" customFormat="1" ht="16.5" customHeight="1">
      <c r="C580" s="43"/>
      <c r="D580" s="44"/>
      <c r="F580" s="45"/>
      <c r="G580" s="45"/>
    </row>
    <row r="581" spans="3:7" s="42" customFormat="1" ht="16.5" customHeight="1">
      <c r="C581" s="43"/>
      <c r="D581" s="44"/>
      <c r="F581" s="45"/>
      <c r="G581" s="45"/>
    </row>
    <row r="582" spans="3:7" s="42" customFormat="1" ht="16.5" customHeight="1">
      <c r="C582" s="43"/>
      <c r="D582" s="44"/>
      <c r="F582" s="45"/>
      <c r="G582" s="45"/>
    </row>
    <row r="583" spans="3:7" s="42" customFormat="1" ht="16.5" customHeight="1">
      <c r="C583" s="43"/>
      <c r="D583" s="44"/>
      <c r="F583" s="45"/>
      <c r="G583" s="45"/>
    </row>
    <row r="584" spans="3:7" s="42" customFormat="1" ht="16.5" customHeight="1">
      <c r="C584" s="43"/>
      <c r="D584" s="44"/>
      <c r="F584" s="45"/>
      <c r="G584" s="45"/>
    </row>
    <row r="585" spans="3:7" s="42" customFormat="1" ht="16.5" customHeight="1">
      <c r="C585" s="43"/>
      <c r="D585" s="44"/>
      <c r="F585" s="45"/>
      <c r="G585" s="45"/>
    </row>
    <row r="586" spans="3:7" s="42" customFormat="1" ht="16.5" customHeight="1">
      <c r="C586" s="43"/>
      <c r="D586" s="44"/>
      <c r="F586" s="45"/>
      <c r="G586" s="45"/>
    </row>
    <row r="587" spans="3:7" s="42" customFormat="1" ht="16.5" customHeight="1">
      <c r="C587" s="43"/>
      <c r="D587" s="44"/>
      <c r="F587" s="45"/>
      <c r="G587" s="45"/>
    </row>
    <row r="588" spans="3:7" s="42" customFormat="1" ht="16.5" customHeight="1">
      <c r="C588" s="43"/>
      <c r="D588" s="44"/>
      <c r="F588" s="45"/>
      <c r="G588" s="45"/>
    </row>
    <row r="589" spans="3:7" s="42" customFormat="1" ht="16.5" customHeight="1">
      <c r="C589" s="43"/>
      <c r="D589" s="44"/>
      <c r="F589" s="45"/>
      <c r="G589" s="45"/>
    </row>
    <row r="590" spans="3:7" s="42" customFormat="1" ht="16.5" customHeight="1">
      <c r="C590" s="43"/>
      <c r="D590" s="44"/>
      <c r="F590" s="45"/>
      <c r="G590" s="45"/>
    </row>
    <row r="591" spans="3:7" s="42" customFormat="1" ht="16.5" customHeight="1">
      <c r="C591" s="43"/>
      <c r="D591" s="44"/>
      <c r="F591" s="45"/>
      <c r="G591" s="45"/>
    </row>
    <row r="592" spans="3:7" s="42" customFormat="1" ht="16.5" customHeight="1">
      <c r="C592" s="43"/>
      <c r="D592" s="44"/>
      <c r="F592" s="45"/>
      <c r="G592" s="45"/>
    </row>
    <row r="593" spans="3:7" s="42" customFormat="1" ht="16.5" customHeight="1">
      <c r="C593" s="43"/>
      <c r="D593" s="44"/>
      <c r="F593" s="45"/>
      <c r="G593" s="45"/>
    </row>
    <row r="594" spans="3:7" s="42" customFormat="1" ht="16.5" customHeight="1">
      <c r="C594" s="43"/>
      <c r="D594" s="44"/>
      <c r="F594" s="45"/>
      <c r="G594" s="45"/>
    </row>
    <row r="595" spans="3:7" s="42" customFormat="1" ht="16.5" customHeight="1">
      <c r="C595" s="43"/>
      <c r="D595" s="44"/>
      <c r="F595" s="45"/>
      <c r="G595" s="45"/>
    </row>
    <row r="596" spans="3:7" s="42" customFormat="1" ht="16.5" customHeight="1">
      <c r="C596" s="43"/>
      <c r="D596" s="44"/>
      <c r="F596" s="45"/>
      <c r="G596" s="45"/>
    </row>
    <row r="597" spans="3:7" s="42" customFormat="1" ht="16.5" customHeight="1">
      <c r="C597" s="43"/>
      <c r="D597" s="44"/>
      <c r="F597" s="45"/>
      <c r="G597" s="45"/>
    </row>
    <row r="598" spans="3:7" s="42" customFormat="1" ht="16.5" customHeight="1">
      <c r="C598" s="43"/>
      <c r="D598" s="44"/>
      <c r="F598" s="45"/>
      <c r="G598" s="45"/>
    </row>
    <row r="599" spans="3:7" s="42" customFormat="1" ht="16.5" customHeight="1">
      <c r="C599" s="43"/>
      <c r="D599" s="44"/>
      <c r="F599" s="45"/>
      <c r="G599" s="45"/>
    </row>
    <row r="600" spans="3:7" s="42" customFormat="1" ht="16.5" customHeight="1">
      <c r="C600" s="43"/>
      <c r="D600" s="44"/>
      <c r="F600" s="45"/>
      <c r="G600" s="45"/>
    </row>
    <row r="601" spans="3:7" s="42" customFormat="1" ht="16.5" customHeight="1">
      <c r="C601" s="43"/>
      <c r="D601" s="44"/>
      <c r="F601" s="45"/>
      <c r="G601" s="45"/>
    </row>
    <row r="602" spans="3:7" s="42" customFormat="1" ht="16.5" customHeight="1">
      <c r="C602" s="43"/>
      <c r="D602" s="44"/>
      <c r="F602" s="45"/>
      <c r="G602" s="45"/>
    </row>
    <row r="603" spans="3:7" s="42" customFormat="1" ht="16.5" customHeight="1">
      <c r="C603" s="43"/>
      <c r="D603" s="44"/>
      <c r="F603" s="45"/>
      <c r="G603" s="45"/>
    </row>
    <row r="604" spans="3:7" s="42" customFormat="1" ht="16.5" customHeight="1">
      <c r="C604" s="43"/>
      <c r="D604" s="44"/>
      <c r="F604" s="45"/>
      <c r="G604" s="45"/>
    </row>
    <row r="605" spans="3:7" s="42" customFormat="1" ht="16.5" customHeight="1">
      <c r="C605" s="43"/>
      <c r="D605" s="44"/>
      <c r="F605" s="45"/>
      <c r="G605" s="45"/>
    </row>
    <row r="606" spans="3:7" s="42" customFormat="1" ht="16.5" customHeight="1">
      <c r="C606" s="43"/>
      <c r="D606" s="44"/>
      <c r="F606" s="45"/>
      <c r="G606" s="45"/>
    </row>
    <row r="607" spans="3:7" s="42" customFormat="1" ht="16.5" customHeight="1">
      <c r="C607" s="43"/>
      <c r="D607" s="44"/>
      <c r="F607" s="45"/>
      <c r="G607" s="45"/>
    </row>
    <row r="608" spans="3:7" s="42" customFormat="1" ht="16.5" customHeight="1">
      <c r="C608" s="43"/>
      <c r="D608" s="44"/>
      <c r="F608" s="45"/>
      <c r="G608" s="45"/>
    </row>
    <row r="609" spans="3:7" s="42" customFormat="1" ht="16.5" customHeight="1">
      <c r="C609" s="43"/>
      <c r="D609" s="44"/>
      <c r="F609" s="45"/>
      <c r="G609" s="45"/>
    </row>
    <row r="610" spans="3:7" s="42" customFormat="1" ht="16.5" customHeight="1">
      <c r="C610" s="43"/>
      <c r="D610" s="44"/>
      <c r="F610" s="45"/>
      <c r="G610" s="45"/>
    </row>
    <row r="611" spans="3:7" s="42" customFormat="1" ht="16.5" customHeight="1">
      <c r="C611" s="43"/>
      <c r="D611" s="44"/>
      <c r="F611" s="45"/>
      <c r="G611" s="45"/>
    </row>
    <row r="612" spans="3:7" s="42" customFormat="1" ht="16.5" customHeight="1">
      <c r="C612" s="43"/>
      <c r="D612" s="44"/>
      <c r="F612" s="45"/>
      <c r="G612" s="45"/>
    </row>
    <row r="613" spans="3:7" s="42" customFormat="1" ht="16.5" customHeight="1">
      <c r="C613" s="43"/>
      <c r="D613" s="44"/>
      <c r="F613" s="45"/>
      <c r="G613" s="45"/>
    </row>
    <row r="614" spans="3:7" s="42" customFormat="1" ht="16.5" customHeight="1">
      <c r="C614" s="43"/>
      <c r="D614" s="44"/>
      <c r="F614" s="45"/>
      <c r="G614" s="45"/>
    </row>
    <row r="615" spans="3:7" s="42" customFormat="1" ht="16.5" customHeight="1">
      <c r="C615" s="43"/>
      <c r="D615" s="44"/>
      <c r="F615" s="45"/>
      <c r="G615" s="45"/>
    </row>
    <row r="616" spans="3:7" s="42" customFormat="1" ht="16.5" customHeight="1">
      <c r="C616" s="43"/>
      <c r="D616" s="44"/>
      <c r="F616" s="45"/>
      <c r="G616" s="45"/>
    </row>
    <row r="617" spans="3:7" s="42" customFormat="1" ht="16.5" customHeight="1">
      <c r="C617" s="43"/>
      <c r="D617" s="44"/>
      <c r="F617" s="45"/>
      <c r="G617" s="45"/>
    </row>
    <row r="618" spans="3:7" s="42" customFormat="1" ht="16.5" customHeight="1">
      <c r="C618" s="43"/>
      <c r="D618" s="44"/>
      <c r="F618" s="45"/>
      <c r="G618" s="45"/>
    </row>
    <row r="619" spans="3:7" s="42" customFormat="1" ht="16.5" customHeight="1">
      <c r="C619" s="43"/>
      <c r="D619" s="44"/>
      <c r="F619" s="45"/>
      <c r="G619" s="45"/>
    </row>
    <row r="620" spans="3:7" s="42" customFormat="1" ht="16.5" customHeight="1">
      <c r="C620" s="43"/>
      <c r="D620" s="44"/>
      <c r="F620" s="45"/>
      <c r="G620" s="45"/>
    </row>
    <row r="621" spans="3:7" s="42" customFormat="1" ht="16.5" customHeight="1">
      <c r="C621" s="43"/>
      <c r="D621" s="44"/>
      <c r="F621" s="45"/>
      <c r="G621" s="45"/>
    </row>
    <row r="622" spans="3:7" s="42" customFormat="1" ht="16.5" customHeight="1">
      <c r="C622" s="43"/>
      <c r="D622" s="44"/>
      <c r="F622" s="45"/>
      <c r="G622" s="45"/>
    </row>
    <row r="623" spans="3:7" s="42" customFormat="1" ht="16.5" customHeight="1">
      <c r="C623" s="43"/>
      <c r="D623" s="44"/>
      <c r="F623" s="45"/>
      <c r="G623" s="45"/>
    </row>
    <row r="624" spans="3:7" s="42" customFormat="1" ht="16.5" customHeight="1">
      <c r="C624" s="43"/>
      <c r="D624" s="44"/>
      <c r="F624" s="45"/>
      <c r="G624" s="45"/>
    </row>
    <row r="625" spans="3:7" s="42" customFormat="1" ht="16.5" customHeight="1">
      <c r="C625" s="43"/>
      <c r="D625" s="44"/>
      <c r="F625" s="45"/>
      <c r="G625" s="45"/>
    </row>
    <row r="626" spans="3:7" s="42" customFormat="1" ht="16.5" customHeight="1">
      <c r="C626" s="43"/>
      <c r="D626" s="44"/>
      <c r="F626" s="45"/>
      <c r="G626" s="45"/>
    </row>
    <row r="627" spans="3:7" s="42" customFormat="1" ht="16.5" customHeight="1">
      <c r="C627" s="43"/>
      <c r="D627" s="44"/>
      <c r="F627" s="45"/>
      <c r="G627" s="45"/>
    </row>
    <row r="628" spans="3:7" s="42" customFormat="1" ht="16.5" customHeight="1">
      <c r="C628" s="43"/>
      <c r="D628" s="44"/>
      <c r="F628" s="45"/>
      <c r="G628" s="45"/>
    </row>
    <row r="629" spans="3:7" s="42" customFormat="1" ht="16.5" customHeight="1">
      <c r="C629" s="43"/>
      <c r="D629" s="44"/>
      <c r="F629" s="45"/>
      <c r="G629" s="45"/>
    </row>
    <row r="630" spans="3:7" s="42" customFormat="1" ht="16.5" customHeight="1">
      <c r="C630" s="43"/>
      <c r="D630" s="44"/>
      <c r="F630" s="45"/>
      <c r="G630" s="45"/>
    </row>
    <row r="631" spans="3:7" s="42" customFormat="1" ht="16.5" customHeight="1">
      <c r="C631" s="43"/>
      <c r="D631" s="44"/>
      <c r="F631" s="45"/>
      <c r="G631" s="45"/>
    </row>
    <row r="632" spans="3:7" s="42" customFormat="1" ht="16.5" customHeight="1">
      <c r="C632" s="43"/>
      <c r="D632" s="44"/>
      <c r="F632" s="45"/>
      <c r="G632" s="45"/>
    </row>
    <row r="633" spans="3:7" s="42" customFormat="1" ht="16.5" customHeight="1">
      <c r="C633" s="43"/>
      <c r="D633" s="44"/>
      <c r="F633" s="45"/>
      <c r="G633" s="45"/>
    </row>
    <row r="634" spans="3:7" s="42" customFormat="1" ht="16.5" customHeight="1">
      <c r="C634" s="43"/>
      <c r="D634" s="44"/>
      <c r="F634" s="45"/>
      <c r="G634" s="45"/>
    </row>
    <row r="635" spans="3:7" s="42" customFormat="1" ht="16.5" customHeight="1">
      <c r="C635" s="43"/>
      <c r="D635" s="44"/>
      <c r="F635" s="45"/>
      <c r="G635" s="45"/>
    </row>
    <row r="636" spans="3:7" s="42" customFormat="1" ht="16.5" customHeight="1">
      <c r="C636" s="43"/>
      <c r="D636" s="44"/>
      <c r="F636" s="45"/>
      <c r="G636" s="45"/>
    </row>
    <row r="637" spans="3:7" s="42" customFormat="1" ht="16.5" customHeight="1">
      <c r="C637" s="43"/>
      <c r="D637" s="44"/>
      <c r="F637" s="45"/>
      <c r="G637" s="45"/>
    </row>
    <row r="638" spans="3:7" s="42" customFormat="1" ht="16.5" customHeight="1">
      <c r="C638" s="43"/>
      <c r="D638" s="44"/>
      <c r="F638" s="45"/>
      <c r="G638" s="45"/>
    </row>
    <row r="639" spans="3:7" s="42" customFormat="1" ht="16.5" customHeight="1">
      <c r="C639" s="43"/>
      <c r="D639" s="44"/>
      <c r="F639" s="45"/>
      <c r="G639" s="45"/>
    </row>
    <row r="640" spans="3:7" s="42" customFormat="1" ht="16.5" customHeight="1">
      <c r="C640" s="43"/>
      <c r="D640" s="44"/>
      <c r="F640" s="45"/>
      <c r="G640" s="45"/>
    </row>
    <row r="641" spans="3:7" s="42" customFormat="1" ht="16.5" customHeight="1">
      <c r="C641" s="43"/>
      <c r="D641" s="44"/>
      <c r="F641" s="45"/>
      <c r="G641" s="45"/>
    </row>
    <row r="642" spans="3:7" s="42" customFormat="1" ht="16.5" customHeight="1">
      <c r="C642" s="43"/>
      <c r="D642" s="44"/>
      <c r="F642" s="45"/>
      <c r="G642" s="45"/>
    </row>
    <row r="643" spans="3:7" s="42" customFormat="1" ht="16.5" customHeight="1">
      <c r="C643" s="43"/>
      <c r="D643" s="44"/>
      <c r="F643" s="45"/>
      <c r="G643" s="45"/>
    </row>
    <row r="644" spans="3:7" s="42" customFormat="1" ht="16.5" customHeight="1">
      <c r="C644" s="43"/>
      <c r="D644" s="44"/>
      <c r="F644" s="45"/>
      <c r="G644" s="45"/>
    </row>
    <row r="645" spans="3:7" s="42" customFormat="1" ht="16.5" customHeight="1">
      <c r="C645" s="43"/>
      <c r="D645" s="44"/>
      <c r="F645" s="45"/>
      <c r="G645" s="45"/>
    </row>
    <row r="646" spans="3:7" s="42" customFormat="1" ht="16.5" customHeight="1">
      <c r="C646" s="43"/>
      <c r="D646" s="44"/>
      <c r="F646" s="45"/>
      <c r="G646" s="45"/>
    </row>
    <row r="647" spans="3:7" s="42" customFormat="1" ht="16.5" customHeight="1">
      <c r="C647" s="43"/>
      <c r="D647" s="44"/>
      <c r="F647" s="45"/>
      <c r="G647" s="45"/>
    </row>
    <row r="648" spans="3:7" s="42" customFormat="1" ht="16.5" customHeight="1">
      <c r="C648" s="43"/>
      <c r="D648" s="44"/>
      <c r="F648" s="45"/>
      <c r="G648" s="45"/>
    </row>
    <row r="649" spans="3:7" s="42" customFormat="1" ht="16.5" customHeight="1">
      <c r="C649" s="43"/>
      <c r="D649" s="44"/>
      <c r="F649" s="45"/>
      <c r="G649" s="45"/>
    </row>
    <row r="650" spans="3:7" s="42" customFormat="1" ht="16.5" customHeight="1">
      <c r="C650" s="43"/>
      <c r="D650" s="44"/>
      <c r="F650" s="45"/>
      <c r="G650" s="45"/>
    </row>
    <row r="651" spans="3:7" s="42" customFormat="1" ht="16.5" customHeight="1">
      <c r="C651" s="43"/>
      <c r="D651" s="44"/>
      <c r="F651" s="45"/>
      <c r="G651" s="45"/>
    </row>
    <row r="652" spans="3:7" s="42" customFormat="1" ht="16.5" customHeight="1">
      <c r="C652" s="43"/>
      <c r="D652" s="44"/>
      <c r="F652" s="45"/>
      <c r="G652" s="45"/>
    </row>
    <row r="653" spans="3:7" s="42" customFormat="1" ht="16.5" customHeight="1">
      <c r="C653" s="43"/>
      <c r="D653" s="44"/>
      <c r="F653" s="45"/>
      <c r="G653" s="45"/>
    </row>
    <row r="654" spans="3:7" s="42" customFormat="1" ht="16.5" customHeight="1">
      <c r="C654" s="43"/>
      <c r="D654" s="44"/>
      <c r="F654" s="45"/>
      <c r="G654" s="45"/>
    </row>
    <row r="655" spans="3:7" s="42" customFormat="1" ht="16.5" customHeight="1">
      <c r="C655" s="43"/>
      <c r="D655" s="44"/>
      <c r="F655" s="45"/>
      <c r="G655" s="45"/>
    </row>
    <row r="656" spans="3:7" s="42" customFormat="1" ht="16.5" customHeight="1">
      <c r="C656" s="43"/>
      <c r="D656" s="44"/>
      <c r="F656" s="45"/>
      <c r="G656" s="45"/>
    </row>
    <row r="657" spans="3:7" s="42" customFormat="1" ht="16.5" customHeight="1">
      <c r="C657" s="43"/>
      <c r="D657" s="44"/>
      <c r="F657" s="45"/>
      <c r="G657" s="45"/>
    </row>
    <row r="658" spans="3:7" s="42" customFormat="1" ht="16.5" customHeight="1">
      <c r="C658" s="43"/>
      <c r="D658" s="44"/>
      <c r="F658" s="45"/>
      <c r="G658" s="45"/>
    </row>
    <row r="659" spans="3:7" s="42" customFormat="1" ht="16.5" customHeight="1">
      <c r="C659" s="43"/>
      <c r="D659" s="44"/>
      <c r="F659" s="45"/>
      <c r="G659" s="45"/>
    </row>
    <row r="660" spans="3:7" s="42" customFormat="1" ht="16.5" customHeight="1">
      <c r="C660" s="43"/>
      <c r="D660" s="44"/>
      <c r="F660" s="45"/>
      <c r="G660" s="45"/>
    </row>
    <row r="661" spans="3:7" s="42" customFormat="1" ht="16.5" customHeight="1">
      <c r="C661" s="43"/>
      <c r="D661" s="44"/>
      <c r="F661" s="45"/>
      <c r="G661" s="45"/>
    </row>
    <row r="662" spans="3:7" s="42" customFormat="1" ht="16.5" customHeight="1">
      <c r="C662" s="43"/>
      <c r="D662" s="44"/>
      <c r="F662" s="45"/>
      <c r="G662" s="45"/>
    </row>
    <row r="663" spans="3:7" s="42" customFormat="1" ht="16.5" customHeight="1">
      <c r="C663" s="43"/>
      <c r="D663" s="44"/>
      <c r="F663" s="45"/>
      <c r="G663" s="45"/>
    </row>
    <row r="664" spans="3:7" s="42" customFormat="1" ht="16.5" customHeight="1">
      <c r="C664" s="43"/>
      <c r="D664" s="44"/>
      <c r="F664" s="45"/>
      <c r="G664" s="45"/>
    </row>
    <row r="665" spans="3:7" s="42" customFormat="1" ht="16.5" customHeight="1">
      <c r="C665" s="43"/>
      <c r="D665" s="44"/>
      <c r="F665" s="45"/>
      <c r="G665" s="45"/>
    </row>
    <row r="666" spans="3:7" s="42" customFormat="1" ht="16.5" customHeight="1">
      <c r="C666" s="43"/>
      <c r="D666" s="44"/>
      <c r="F666" s="45"/>
      <c r="G666" s="45"/>
    </row>
    <row r="667" spans="3:7" s="42" customFormat="1" ht="16.5" customHeight="1">
      <c r="C667" s="43"/>
      <c r="D667" s="44"/>
      <c r="F667" s="45"/>
      <c r="G667" s="45"/>
    </row>
    <row r="668" spans="3:7" s="42" customFormat="1" ht="16.5" customHeight="1">
      <c r="C668" s="43"/>
      <c r="D668" s="44"/>
      <c r="F668" s="45"/>
      <c r="G668" s="45"/>
    </row>
    <row r="669" spans="3:7" s="42" customFormat="1" ht="16.5" customHeight="1">
      <c r="C669" s="43"/>
      <c r="D669" s="44"/>
      <c r="F669" s="45"/>
      <c r="G669" s="45"/>
    </row>
    <row r="670" spans="3:7" s="42" customFormat="1" ht="16.5" customHeight="1">
      <c r="C670" s="43"/>
      <c r="D670" s="44"/>
      <c r="F670" s="45"/>
      <c r="G670" s="45"/>
    </row>
    <row r="671" spans="3:7" s="42" customFormat="1" ht="16.5" customHeight="1">
      <c r="C671" s="43"/>
      <c r="D671" s="44"/>
      <c r="F671" s="45"/>
      <c r="G671" s="45"/>
    </row>
    <row r="672" spans="3:7" s="42" customFormat="1" ht="16.5" customHeight="1">
      <c r="C672" s="43"/>
      <c r="D672" s="44"/>
      <c r="F672" s="45"/>
      <c r="G672" s="45"/>
    </row>
    <row r="673" spans="3:7" s="42" customFormat="1" ht="16.5" customHeight="1">
      <c r="C673" s="43"/>
      <c r="D673" s="44"/>
      <c r="F673" s="45"/>
      <c r="G673" s="45"/>
    </row>
    <row r="674" spans="3:7" s="42" customFormat="1" ht="16.5" customHeight="1">
      <c r="C674" s="43"/>
      <c r="D674" s="44"/>
      <c r="F674" s="45"/>
      <c r="G674" s="45"/>
    </row>
    <row r="675" spans="3:7" s="42" customFormat="1" ht="16.5" customHeight="1">
      <c r="C675" s="43"/>
      <c r="D675" s="44"/>
      <c r="F675" s="45"/>
      <c r="G675" s="45"/>
    </row>
    <row r="676" spans="3:7" s="42" customFormat="1" ht="16.5" customHeight="1">
      <c r="C676" s="43"/>
      <c r="D676" s="44"/>
      <c r="F676" s="45"/>
      <c r="G676" s="45"/>
    </row>
    <row r="677" spans="3:7" s="42" customFormat="1" ht="16.5" customHeight="1">
      <c r="C677" s="43"/>
      <c r="D677" s="44"/>
      <c r="F677" s="45"/>
      <c r="G677" s="45"/>
    </row>
    <row r="678" spans="3:7" s="42" customFormat="1" ht="16.5" customHeight="1">
      <c r="C678" s="43"/>
      <c r="D678" s="44"/>
      <c r="F678" s="45"/>
      <c r="G678" s="45"/>
    </row>
  </sheetData>
  <sheetProtection/>
  <mergeCells count="1">
    <mergeCell ref="A1:E1"/>
  </mergeCells>
  <printOptions horizontalCentered="1"/>
  <pageMargins left="0.3937007874015748" right="0.3937007874015748" top="0.7874015748031497" bottom="0.7874015748031497" header="0.1968503937007874" footer="0.1968503937007874"/>
  <pageSetup fitToHeight="0" fitToWidth="1" horizontalDpi="600" verticalDpi="600" orientation="portrait" paperSize="9" scale="92" r:id="rId1"/>
  <headerFooter>
    <oddHeader>&amp;C&amp;"Arial Narrow,Grassetto"&amp;12A.P.S.P. "S. Spirito - Fondazione Montel" - Pergine Valsugana (TN)
CONTO ECONOMICO ANNO 2021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 Floriani</dc:creator>
  <cp:keywords/>
  <dc:description/>
  <cp:lastModifiedBy>Cristina Bolgia</cp:lastModifiedBy>
  <dcterms:created xsi:type="dcterms:W3CDTF">2022-05-19T13:08:33Z</dcterms:created>
  <dcterms:modified xsi:type="dcterms:W3CDTF">2022-05-23T12:14:38Z</dcterms:modified>
  <cp:category/>
  <cp:version/>
  <cp:contentType/>
  <cp:contentStatus/>
</cp:coreProperties>
</file>